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730" windowHeight="12390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<sst xmlns="http://schemas.openxmlformats.org/spreadsheetml/2006/main" count="11423" uniqueCount="690">
  <si>
    <t>Hilfeart</t>
  </si>
  <si>
    <t>BLB</t>
  </si>
  <si>
    <t>RSD A</t>
  </si>
  <si>
    <t>RSD B</t>
  </si>
  <si>
    <t>RSD C</t>
  </si>
  <si>
    <t>RSD D</t>
  </si>
  <si>
    <t>§ 18, 3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</si>
  <si>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</si>
  <si>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</si>
  <si>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</si>
  <si>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</si>
  <si>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</si>
  <si>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</si>
  <si>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</si>
  <si>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</si>
  <si>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</si>
  <si>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</si>
  <si>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</si>
  <si>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</si>
  <si>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</si>
  <si>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</si>
  <si>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</si>
  <si>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</si>
  <si>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</si>
  <si>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</si>
  <si>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</si>
  <si>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</si>
  <si>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</si>
  <si>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</si>
  <si>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</si>
  <si>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</si>
  <si>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</si>
  <si>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</si>
  <si>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</si>
  <si>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</si>
  <si>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</si>
  <si>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</si>
  <si>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</si>
  <si>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</si>
  <si>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</si>
  <si>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</si>
  <si>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</si>
  <si>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</si>
  <si>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</si>
  <si>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</si>
  <si>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</si>
  <si>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</si>
  <si>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</si>
  <si>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</si>
  <si>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</si>
  <si>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</si>
  <si>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</si>
  <si>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</si>
  <si>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</si>
  <si>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</si>
  <si>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</si>
  <si>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</si>
  <si>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</si>
  <si>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</si>
  <si>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</si>
  <si>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</si>
  <si>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</si>
  <si>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</si>
  <si>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</si>
  <si>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</si>
  <si>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</si>
  <si>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</si>
  <si>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</si>
  <si>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</si>
  <si>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</si>
  <si>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</si>
  <si>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</si>
  <si>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</si>
  <si>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</si>
  <si>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</si>
  <si>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</si>
  <si>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</si>
  <si>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</si>
  <si>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</si>
  <si>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</si>
  <si>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</si>
  <si>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</si>
  <si>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</si>
  <si>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</si>
  <si>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</si>
  <si>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</si>
  <si>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</si>
  <si>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</si>
  <si>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</si>
  <si>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</si>
  <si>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</si>
  <si>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</si>
  <si>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</si>
  <si>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</si>
  <si>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</si>
  <si>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</si>
  <si>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</si>
  <si>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</si>
  <si>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</si>
  <si>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</si>
  <si>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</si>
  <si>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</si>
  <si>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</si>
  <si>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</si>
  <si>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</si>
  <si>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</si>
  <si>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</si>
  <si>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</si>
  <si>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</si>
  <si>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</si>
  <si>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</si>
  <si>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</si>
  <si>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</si>
  <si>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</si>
  <si>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</si>
  <si>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</si>
  <si>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</si>
  <si>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</si>
  <si>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</si>
  <si>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</si>
  <si>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</si>
  <si>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&lt;== Stand der Ist-Ausgaben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</si>
  <si>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</si>
  <si>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</si>
  <si>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</si>
  <si>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</si>
  <si>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</si>
  <si>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</si>
  <si>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</si>
  <si>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</si>
  <si>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27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</si>
  <si>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</si>
  <si>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</si>
  <si>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</si>
  <si>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</si>
  <si>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</si>
  <si>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</si>
  <si>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</si>
  <si>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</si>
  <si>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</si>
  <si>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</si>
  <si>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</si>
  <si>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</si>
  <si>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</si>
  <si>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</si>
  <si>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</si>
  <si>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</si>
  <si>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</si>
  <si>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</si>
  <si>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</si>
  <si>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</si>
  <si>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</si>
  <si>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</si>
  <si>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</si>
  <si>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</si>
  <si>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</si>
  <si>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</si>
  <si>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</si>
  <si>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</si>
  <si>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</si>
  <si>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</si>
  <si>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</si>
  <si>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</si>
  <si>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</si>
  <si>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</si>
  <si>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</si>
  <si>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</si>
  <si>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</si>
  <si>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</si>
  <si>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</si>
  <si>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</si>
  <si>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</si>
  <si>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</si>
  <si>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</si>
  <si>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t>Intensive sozialpädagogische Einzelbetreuung (ambulante Form )</t>
  </si>
  <si>
    <t>stationäre sozialpädagog.Krisenintervention bei Inobhutnahmen</t>
  </si>
  <si>
    <t>Familiäre Bereitschaftsbetreuung durch Pflegepersonen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</si>
  <si>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</si>
  <si>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</si>
  <si>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</si>
  <si>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</si>
  <si>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</si>
  <si>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</si>
  <si>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</si>
  <si>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</si>
  <si>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t xml:space="preserve">( ISE ) Individualangebote / Intensivleistungen </t>
  </si>
  <si>
    <t>799 01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</si>
  <si>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</si>
  <si>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</si>
  <si>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</si>
  <si>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</si>
  <si>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</si>
  <si>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</si>
  <si>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</si>
  <si>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</si>
  <si>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</si>
  <si>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</si>
  <si>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672 05 / 110 / 799 01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</si>
  <si>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</si>
  <si>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</si>
  <si>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</si>
  <si>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</si>
  <si>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</si>
  <si>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</si>
  <si>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</si>
  <si>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</si>
  <si>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</si>
  <si>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</si>
  <si>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</si>
  <si>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</si>
  <si>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</si>
  <si>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>4042 / 671 78 / 191 / 799 01</t>
  </si>
  <si>
    <t>4042 / 671 58 / 173 / 787 30</t>
  </si>
  <si>
    <t>4042 / 671 58 / 179 / 787 30</t>
  </si>
  <si>
    <t>4042 / 671 45 / 141 / 787 37</t>
  </si>
  <si>
    <t>4042 / 671 45 / 143 / 787 37</t>
  </si>
  <si>
    <t>4042 / 671 58 / 178 / 787 30</t>
  </si>
  <si>
    <t>4042 / 671 42 / 132 / 787 35</t>
  </si>
  <si>
    <t xml:space="preserve">siehe </t>
  </si>
  <si>
    <t>671 42 / 130</t>
  </si>
  <si>
    <t>671 86</t>
  </si>
  <si>
    <t>671 23 / 171</t>
  </si>
  <si>
    <t>671 58 / 173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</si>
  <si>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</si>
  <si>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</si>
  <si>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</si>
  <si>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</si>
  <si>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</si>
  <si>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</si>
  <si>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</si>
  <si>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</si>
  <si>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</si>
  <si>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</si>
  <si>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</si>
  <si>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</si>
  <si>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</si>
  <si>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</si>
  <si>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143 / 800 18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</si>
  <si>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</si>
  <si>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</si>
  <si>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</si>
  <si>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</si>
  <si>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</si>
  <si>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</si>
  <si>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</si>
  <si>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672 04 / 185 / 800 28</t>
  </si>
  <si>
    <t>4042 / 671 78 / 192 / 800 22</t>
  </si>
  <si>
    <t>4042 / 671 46 / 163 / 800 18</t>
  </si>
  <si>
    <t>4042 / 671 46 / 165 / 800 20</t>
  </si>
  <si>
    <t>4042 / 671 46 / 166 / 800 19</t>
  </si>
  <si>
    <t>4042 / 671 31 / 110 / 800 21</t>
  </si>
  <si>
    <t>4042 / 671 45 / 150 / 787 37</t>
  </si>
  <si>
    <t>4042 / 671 45 / 151 / 787 37</t>
  </si>
  <si>
    <t>4042 / 672 04 / 181 / 800 30</t>
  </si>
  <si>
    <t>4042 / 671 46 / 164 / 800 23</t>
  </si>
  <si>
    <t>4042 / 671 31 / 000 / 800 21</t>
  </si>
  <si>
    <t>671 31 / 000</t>
  </si>
  <si>
    <t>800 21</t>
  </si>
  <si>
    <t>800 19</t>
  </si>
  <si>
    <t>§ 13, 1u.2</t>
  </si>
  <si>
    <t xml:space="preserve">4040/671 54/160/161/ 80033 </t>
  </si>
  <si>
    <t xml:space="preserve">4040/671 54/161/162/ 80034 </t>
  </si>
  <si>
    <t>§ 13, 2u.3</t>
  </si>
  <si>
    <r>
      <t>4040/671 54/</t>
    </r>
    <r>
      <rPr>
        <b/>
        <sz val="10"/>
        <rFont val="Arial"/>
        <family val="2"/>
      </rPr>
      <t>160 u.161</t>
    </r>
  </si>
  <si>
    <r>
      <t>4040/671 54/</t>
    </r>
    <r>
      <rPr>
        <b/>
        <sz val="10"/>
        <rFont val="Arial"/>
        <family val="2"/>
      </rPr>
      <t>161 u.162</t>
    </r>
  </si>
  <si>
    <t>800 33</t>
  </si>
  <si>
    <t>800 34</t>
  </si>
  <si>
    <t>800 20</t>
  </si>
  <si>
    <t>800 18</t>
  </si>
  <si>
    <t>800 23</t>
  </si>
  <si>
    <t>800 25</t>
  </si>
  <si>
    <t>800 30</t>
  </si>
  <si>
    <t>800 24</t>
  </si>
  <si>
    <t>800 26</t>
  </si>
  <si>
    <t>800 22</t>
  </si>
  <si>
    <t>800 27</t>
  </si>
  <si>
    <t>671 46 / 143</t>
  </si>
  <si>
    <t>671 46 / 144</t>
  </si>
  <si>
    <t>671 46 / 145</t>
  </si>
  <si>
    <t>671 46 / 146</t>
  </si>
  <si>
    <t>800 28</t>
  </si>
  <si>
    <t>4042 / 672 05 / 120 / 800 29</t>
  </si>
  <si>
    <t>800 29</t>
  </si>
  <si>
    <t>sozpäd.Begleitung u.Betreuung als amb.Angebot / Qualifizierung</t>
  </si>
  <si>
    <t>sozpäd.Ausbildung / außerbetr.Jug.hilfeangebot ggf.m.Wohnform</t>
  </si>
  <si>
    <t>Begleiteter Umgang / Mediation</t>
  </si>
  <si>
    <t>Gem.Wohnform f.Mütter/Väter u.Kind. - Rund-um-die-Uhr-Versorgung</t>
  </si>
  <si>
    <t>Gem.Wohnform f.Mütter/Väter u.Kind. - Betreutes Einzelwohnen</t>
  </si>
  <si>
    <t>Unterstützung Schulpflicht u.Verwaltungskosten</t>
  </si>
  <si>
    <t>4042 / 671 58 / 174</t>
  </si>
  <si>
    <t>4042 / 671 58 / 175</t>
  </si>
  <si>
    <t>Psychotherapie mit Lerntherapie als Eingliederungshilfe</t>
  </si>
  <si>
    <t>Einsatz von Erziehungsbeiständen / BetreuungshelferInnen</t>
  </si>
  <si>
    <t xml:space="preserve">Ambulante Hilfen zur Erziehung  </t>
  </si>
  <si>
    <t>4042 / 671 58 / 174 / 787 30</t>
  </si>
  <si>
    <t>4042 / 671 58 / 175 / 787 30</t>
  </si>
  <si>
    <t>4042 / 672 05 / 123 / 800 34</t>
  </si>
  <si>
    <t xml:space="preserve">keine Fallzahlen </t>
  </si>
  <si>
    <t>für 2009:</t>
  </si>
  <si>
    <t>Kapitel Titel Ukto Produkt</t>
  </si>
  <si>
    <t>siehe Ukto 130</t>
  </si>
  <si>
    <t>siehe Ukto 120</t>
  </si>
  <si>
    <t>siehe Ukto 141</t>
  </si>
  <si>
    <t xml:space="preserve">                                                          Stand der Ist-Ausgaben</t>
  </si>
  <si>
    <t xml:space="preserve">                                           Stand der Mengenstatistik-Daten</t>
  </si>
  <si>
    <t xml:space="preserve">                                                             Stand der HzE Daten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</si>
  <si>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</si>
  <si>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</si>
  <si>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</si>
  <si>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</si>
  <si>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r>
      <t xml:space="preserve">Familientherapie ( aufsuchende ) </t>
    </r>
    <r>
      <rPr>
        <b/>
        <sz val="10"/>
        <rFont val="Arial"/>
        <family val="2"/>
      </rPr>
      <t>- auslaufend</t>
    </r>
  </si>
  <si>
    <r>
      <t xml:space="preserve">Familientherapie ( an einem festen Ort ) </t>
    </r>
    <r>
      <rPr>
        <b/>
        <sz val="10"/>
        <rFont val="Arial"/>
        <family val="2"/>
      </rPr>
      <t>- auslaufend</t>
    </r>
  </si>
  <si>
    <t>Ambulante Familientherapie</t>
  </si>
  <si>
    <t>4042 / 671 58 / 171</t>
  </si>
  <si>
    <t>4042 / 671 58 / 171 / 787 30</t>
  </si>
  <si>
    <t>4042 / 672 05 / 110</t>
  </si>
  <si>
    <r>
      <t xml:space="preserve">Teilstationäre Hilfen zur Erziehung ggf.i.V. mit § 13 </t>
    </r>
    <r>
      <rPr>
        <b/>
        <u val="single"/>
        <sz val="10"/>
        <rFont val="Arial"/>
        <family val="2"/>
      </rPr>
      <t>( Neu 2009 )</t>
    </r>
    <r>
      <rPr>
        <sz val="10"/>
        <rFont val="Arial"/>
        <family val="0"/>
      </rPr>
      <t xml:space="preserve"> </t>
    </r>
  </si>
  <si>
    <r>
      <t xml:space="preserve">integrative Lerntherapie </t>
    </r>
    <r>
      <rPr>
        <b/>
        <sz val="10"/>
        <rFont val="Arial"/>
        <family val="2"/>
      </rPr>
      <t>- auslaufend</t>
    </r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</si>
  <si>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</si>
  <si>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</si>
  <si>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r>
      <t xml:space="preserve">Intensive sozialpäd. Einzelbetreuung ( stationär ) </t>
    </r>
    <r>
      <rPr>
        <b/>
        <sz val="10"/>
        <rFont val="Arial"/>
        <family val="2"/>
      </rPr>
      <t>auslaufend !</t>
    </r>
  </si>
  <si>
    <t>4042 / 671 78 / 193</t>
  </si>
  <si>
    <t>4042 7 671 78 / 193</t>
  </si>
  <si>
    <r>
      <t xml:space="preserve">Heilp.Vollzeitpflege ggf. i.V.m.§ 53 SGB XII / § 35 a SGB VIII </t>
    </r>
    <r>
      <rPr>
        <b/>
        <u val="single"/>
        <sz val="10"/>
        <rFont val="Arial"/>
        <family val="2"/>
      </rPr>
      <t>auslaufend !</t>
    </r>
  </si>
  <si>
    <t xml:space="preserve">befristete Vollzeitpflege ( bisher Kurzpflege ) </t>
  </si>
  <si>
    <t xml:space="preserve">Stationäre Eingliederungshilfe </t>
  </si>
  <si>
    <r>
      <t>Erziehungsberatung (</t>
    </r>
    <r>
      <rPr>
        <b/>
        <u val="single"/>
        <sz val="10"/>
        <rFont val="Arial"/>
        <family val="2"/>
      </rPr>
      <t xml:space="preserve"> FR 3 und 4 ! </t>
    </r>
    <r>
      <rPr>
        <sz val="10"/>
        <rFont val="Arial"/>
        <family val="0"/>
      </rPr>
      <t>) - Fallpauschalen -</t>
    </r>
  </si>
  <si>
    <t>4042 / 671 46 / 000 / 800 18</t>
  </si>
  <si>
    <t>4042 / 671 46 / 000</t>
  </si>
  <si>
    <t>4042 / 671 46 / 110 / 800 18</t>
  </si>
  <si>
    <t>4042 / 671 46 / 110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</si>
  <si>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</si>
  <si>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</si>
  <si>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</si>
  <si>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Schichtdienstgruppe ( SDG ) </t>
    </r>
    <r>
      <rPr>
        <b/>
        <sz val="10"/>
        <rFont val="Arial"/>
        <family val="2"/>
      </rPr>
      <t>in Berlin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</si>
  <si>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</si>
  <si>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</si>
  <si>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Wohngemeinschaften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(BWV)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</si>
  <si>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</si>
  <si>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</si>
  <si>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</si>
  <si>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</si>
  <si>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</si>
  <si>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r>
      <t xml:space="preserve">stationäre Hilfe/Unterbringung 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ALT + NEU - Verträge</t>
    </r>
  </si>
  <si>
    <r>
      <t>Wohngruppen m.alt.innewohn.Betr</t>
    </r>
    <r>
      <rPr>
        <b/>
        <sz val="10"/>
        <rFont val="Arial"/>
        <family val="2"/>
      </rPr>
      <t>.in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</si>
  <si>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Erziehungsstellen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</si>
  <si>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Betr.Einzelwohnen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</si>
  <si>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</si>
  <si>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</si>
  <si>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</si>
  <si>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</si>
  <si>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</si>
  <si>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</si>
  <si>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</si>
  <si>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r>
      <t xml:space="preserve">Erstberatung </t>
    </r>
    <r>
      <rPr>
        <b/>
        <sz val="10"/>
        <rFont val="Arial"/>
        <family val="2"/>
      </rPr>
      <t>auslaufend !</t>
    </r>
  </si>
  <si>
    <t>4042 / 671 45 / 142 / 78737</t>
  </si>
  <si>
    <t>4042 / 67145 / 142</t>
  </si>
  <si>
    <t>4042 / 671 45 / 142</t>
  </si>
  <si>
    <t>Gem.Wohnform f.Mütter/Väter u.Kind. - Rund-um-die-Uhr-Versorgung bzw Gruppenangebote</t>
  </si>
  <si>
    <t>Gem.Wohnform f.Mütter/Väter u.Kind. - Betreutes Einzelwohnen/ Individualangebote</t>
  </si>
  <si>
    <t>4042 / 671 78 / 193 / 800 22</t>
  </si>
  <si>
    <t>Begleiteter Umgang</t>
  </si>
  <si>
    <t>Zephir e.V.</t>
  </si>
  <si>
    <t>im Bezirk (aber nicht im Sozialraum)</t>
  </si>
  <si>
    <t>Caritas Pflegekinderdienst Süd</t>
  </si>
  <si>
    <t>im Sozialraum</t>
  </si>
  <si>
    <t>Betreuung und Versorgung in Notsituationen</t>
  </si>
  <si>
    <t>Nachbarschaftsheim Schöneberg e. V.</t>
  </si>
  <si>
    <t>§ 27, 3</t>
  </si>
  <si>
    <t>Psychotherapeut. Praxis Brinkmöller</t>
  </si>
  <si>
    <t>Bezirk (auslaufend; keine Neufälle)</t>
  </si>
  <si>
    <t>Familientherapie (an festem Ort) - auslaufend</t>
  </si>
  <si>
    <t>Berlin</t>
  </si>
  <si>
    <t>FAB e.V.</t>
  </si>
  <si>
    <t>H.U.G.O. e. V.</t>
  </si>
  <si>
    <t>Erziehungsbeistand / Betreuungshelfer</t>
  </si>
  <si>
    <t xml:space="preserve">Langer gGmbH, soz.päd. Praxis </t>
  </si>
  <si>
    <t>Wadzeck-Stiftung</t>
  </si>
  <si>
    <t>Contact  Kurzclearing</t>
  </si>
  <si>
    <t>Famos e. V.</t>
  </si>
  <si>
    <t>Geburt und Familie e.V.</t>
  </si>
  <si>
    <t>GeSAB</t>
  </si>
  <si>
    <t>Lebenshilfe BAB gGmbH</t>
  </si>
  <si>
    <t>contact-Die Praxis im Kiez e.V.</t>
  </si>
  <si>
    <t>Tagesgruppe</t>
  </si>
  <si>
    <t>Rill, Edeltraud</t>
  </si>
  <si>
    <t>Diakonieverbund Schweicheln</t>
  </si>
  <si>
    <t>befristete Vollzeitpflege (vorm. Kurzpflege)</t>
  </si>
  <si>
    <t>Vollzeitpflege (vorm. Dauerpflege)</t>
  </si>
  <si>
    <t>Vollzeitpflege mit erweitertem Föderbedarf (vorm. Heilpädag. Pflege)</t>
  </si>
  <si>
    <t>Erziehungswohngruppen - Altvertrag</t>
  </si>
  <si>
    <t>Psych Praxis Puschke/ Beißer</t>
  </si>
  <si>
    <t>Schichtdienstgruppe - in Berlin (Altvertrag)</t>
  </si>
  <si>
    <t>Sozalarbeit &amp; Segeln</t>
  </si>
  <si>
    <t>Wohngruppen mit alt. innewohnender Bertreuung (WAB)- Altvertrag</t>
  </si>
  <si>
    <t>Sancta Maria KH</t>
  </si>
  <si>
    <t>St. Josef Kinderheim</t>
  </si>
  <si>
    <t>Intensive sozialpädagogische Einzelbetreuung (ambulant)</t>
  </si>
  <si>
    <t>§ 35 a</t>
  </si>
  <si>
    <t>Stationäre Eingliederungshilfe - außerhalb Berlin</t>
  </si>
  <si>
    <t>Er.Ste.Trägergesellschaft</t>
  </si>
  <si>
    <t>Brandenburg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</si>
  <si>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</si>
  <si>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</si>
  <si>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</si>
  <si>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</si>
  <si>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</si>
  <si>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</si>
  <si>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</si>
  <si>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</si>
  <si>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</si>
  <si>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</si>
  <si>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Spezifische ambulante Hilfen - auslaufend</t>
  </si>
  <si>
    <t>Lebenshilfe FED</t>
  </si>
  <si>
    <t>Andere Bundesländer</t>
  </si>
  <si>
    <t>Integrationsprojekt e.V.</t>
  </si>
  <si>
    <t>Ausland</t>
  </si>
  <si>
    <t>Sterntal e.V.</t>
  </si>
  <si>
    <t>Stationäre Eingliederungshilfe (in Verb. mit § 34, Erziehungswohngruppen)- Altvertrag</t>
  </si>
  <si>
    <t>EJF Lazarus gAG</t>
  </si>
  <si>
    <t>§ 13, 2</t>
  </si>
  <si>
    <t>Sozialpädagogische Ausbildung (JH)</t>
  </si>
  <si>
    <t>JAZ</t>
  </si>
  <si>
    <t>Region A/RT 1</t>
  </si>
  <si>
    <t>Praxis Langer</t>
  </si>
  <si>
    <t>Gemeinsame Wohnformen für Mütter/Väter und Kinder - Gruppenangebote</t>
  </si>
  <si>
    <t>EJF e. V. Mutter-Kind-Haus</t>
  </si>
  <si>
    <t>AWO Haus der Kinder</t>
  </si>
  <si>
    <t>Familientherapie - ambulant</t>
  </si>
  <si>
    <t>AmSel GbR</t>
  </si>
  <si>
    <t>Gemeinschaftspraxis Hennes,...</t>
  </si>
  <si>
    <t>Praxis Hennicke,Hennes,Scholz</t>
  </si>
  <si>
    <t>Frau Koppe</t>
  </si>
  <si>
    <t>Psycho. Therap. Praxis -Koppe-</t>
  </si>
  <si>
    <t>Familientherapie (aufsuchende) - auslaufend</t>
  </si>
  <si>
    <t>BIF</t>
  </si>
  <si>
    <t>Einzelfallhilfe Berlin gGmbH</t>
  </si>
  <si>
    <t>Contact "Alpina"</t>
  </si>
  <si>
    <t>BORA</t>
  </si>
  <si>
    <t>Navitas</t>
  </si>
  <si>
    <t>Unerhört e.V.</t>
  </si>
  <si>
    <t>Jugendwohnen im kiez</t>
  </si>
  <si>
    <t>S&amp;S gGmbH</t>
  </si>
  <si>
    <t>Schultz-Hencke-Heime</t>
  </si>
  <si>
    <t>Tannenhof Berlin-Brandenburg e.V.</t>
  </si>
  <si>
    <t>Pflegefamilie</t>
  </si>
  <si>
    <t>Betreutes Jugendwohnen (WG-BEW) - Altvertrag</t>
  </si>
  <si>
    <t>Luisenstift</t>
  </si>
  <si>
    <t>VJB e.V.</t>
  </si>
  <si>
    <t>Gruppenangebote Heim - Neuvertrag</t>
  </si>
  <si>
    <t>Wadzeck Stiftung</t>
  </si>
  <si>
    <t xml:space="preserve">NEUHland </t>
  </si>
  <si>
    <t>Sozialarbeit u. Segeln -Krise-</t>
  </si>
  <si>
    <t>Individualangebote nach § 34 SGB VIII</t>
  </si>
  <si>
    <t>Caroline-von-Heydebrand-Heim e.V.</t>
  </si>
  <si>
    <t>Wildwasser e. V.</t>
  </si>
  <si>
    <t>Stationäre Hilfe - außerhalb Berlin</t>
  </si>
  <si>
    <t>Alte Schule Bunsoh</t>
  </si>
  <si>
    <t>Kinder- und Jugendheim Stulz, Schriever´sche St.</t>
  </si>
  <si>
    <t>Landschulheim Grovesmühle</t>
  </si>
  <si>
    <t>Schultz-Hencke-Haus</t>
  </si>
  <si>
    <t>Therapeutische Gruppe Schwedenkamp</t>
  </si>
  <si>
    <t>Par-Ce-Val</t>
  </si>
  <si>
    <t>Sozialarbeit &amp; Segeln gGmbH</t>
  </si>
  <si>
    <t>Sozialarbeit und Segeln e.V.</t>
  </si>
  <si>
    <t>Kinderhaus Husby</t>
  </si>
  <si>
    <t>Dipl. Psych. Peter Kühnen</t>
  </si>
  <si>
    <t>Institut f. Rechenschwäche-Therapie, Brienner Str.</t>
  </si>
  <si>
    <t>Legastheniezentrum-Schöneberg e. V.</t>
  </si>
  <si>
    <t>Psycholog. Praxis Puschke</t>
  </si>
  <si>
    <t>Brinkmöller, Heidemarie Therapiepraxis</t>
  </si>
  <si>
    <t>Integrative Lerntherapie</t>
  </si>
  <si>
    <t>Fill GbR</t>
  </si>
  <si>
    <t>Berthold-Otto-Schule</t>
  </si>
  <si>
    <t>Flex Fernschule</t>
  </si>
  <si>
    <t>Stationäre Eingliederungshilfe in Berlin (in Verb. mit § 34, Schichtdienstgruppe) - Altvertrag</t>
  </si>
  <si>
    <t>Ausbildungs- und Kulturcentrum e.V.</t>
  </si>
  <si>
    <t>Region A/RT 2</t>
  </si>
  <si>
    <t>Full Haus e.V.</t>
  </si>
  <si>
    <t>Sozialpädagogische Berufsvorbereitung (JH)</t>
  </si>
  <si>
    <t>§ 13, 3</t>
  </si>
  <si>
    <t>Sozialpädagogisch begleitete Wohnformen/z.B. i.V.m. Ausbildung</t>
  </si>
  <si>
    <t>Stockwerk e.V.</t>
  </si>
  <si>
    <t>Gemeinsame Wohnformen für Mütter/Väter und Kinder - Individualangebote mit Kinderbetreuung</t>
  </si>
  <si>
    <t>EFJ Mutter-Kind-Haus</t>
  </si>
  <si>
    <t>Dipl. Psych Bayer, Joachim</t>
  </si>
  <si>
    <t>Therapeutin Frau Drews</t>
  </si>
  <si>
    <t>institut f. Psychotherapie</t>
  </si>
  <si>
    <t>Soz.päd.Praxis Langer</t>
  </si>
  <si>
    <t>ALG Aktiv Leben (Hamburg)</t>
  </si>
  <si>
    <t>WeGe ins Leben</t>
  </si>
  <si>
    <t>Karuna e.V.</t>
  </si>
  <si>
    <t>LebensWelt</t>
  </si>
  <si>
    <t>Soz.päd.Praxis Langner</t>
  </si>
  <si>
    <t>Tagesgruppe Geltow</t>
  </si>
  <si>
    <t>schultz-Hencke-Haus Brandenburg</t>
  </si>
  <si>
    <t>Schulz-Hencke-Haus</t>
  </si>
  <si>
    <t>Königin-Luise-Stiftung</t>
  </si>
  <si>
    <t>Familienanaloge (Gruppen) Angebote - Neuvertrag</t>
  </si>
  <si>
    <t>Pestalozzi-Fröbel-Haus</t>
  </si>
  <si>
    <t>Sozialarbeit u. Segeln</t>
  </si>
  <si>
    <t>ajb gmbh</t>
  </si>
  <si>
    <t>Brügger Hof GbR</t>
  </si>
  <si>
    <t>Sozialwerk Sauerland gGmbH</t>
  </si>
  <si>
    <t>das Umgebinde -Himmelpfort-</t>
  </si>
  <si>
    <t>mentis GmbH</t>
  </si>
  <si>
    <t>SHBB</t>
  </si>
  <si>
    <t>Treberhilfe Berlin gGmbH</t>
  </si>
  <si>
    <t>Goll, Martin Therapiepraxis</t>
  </si>
  <si>
    <t>Zentrum z. Therapie d. Rechenschw.</t>
  </si>
  <si>
    <t>Region A/WiJu</t>
  </si>
  <si>
    <t>Abraxas</t>
  </si>
  <si>
    <t>Region B/RT 1</t>
  </si>
  <si>
    <t>Sozialpädagogische Begleitung/Ergänzung zu bestehender Ausbildung (Z.B. SGB III)</t>
  </si>
  <si>
    <t>Mutter-Kind-Wohnen Domus</t>
  </si>
  <si>
    <t>EJF-Lazarus gAG</t>
  </si>
  <si>
    <t>Gemeinsame Wohnformen für Mütter/Väter und Kinder -Individualangebote ohne Kinderbetreuung</t>
  </si>
  <si>
    <t>SONA e.V.</t>
  </si>
  <si>
    <t>Beißer, Dipl.Psych. Katharina</t>
  </si>
  <si>
    <t>Diol. Psych. Keil</t>
  </si>
  <si>
    <t>Legastheniezentrum-Schöneberg</t>
  </si>
  <si>
    <t>Dipl. Psych  E. Koppe</t>
  </si>
  <si>
    <t>Dipl. Psych. Goll</t>
  </si>
  <si>
    <t>Dipl. Psych. Koppe, Erdmuthe</t>
  </si>
  <si>
    <t>Integrative Lerntherapie - auslaufend</t>
  </si>
  <si>
    <t>Praxis für Familientherapie</t>
  </si>
  <si>
    <t>F A B e.V.</t>
  </si>
  <si>
    <t>Famos</t>
  </si>
  <si>
    <t>Contact</t>
  </si>
  <si>
    <t>AMSOC e.V.</t>
  </si>
  <si>
    <t>Sunny Side Up</t>
  </si>
  <si>
    <t>Schultz-Hencke-Heime lerntherap. Berlin</t>
  </si>
  <si>
    <t>Ev. Jugendhilfe Geltow</t>
  </si>
  <si>
    <t>Wadzekstiftung</t>
  </si>
  <si>
    <t>§ 33/§ 42</t>
  </si>
  <si>
    <t>Familiäre Bereitschaftsbetreuung durch Pflegepersonen (i.V. mit § 33 SGB VIII)</t>
  </si>
  <si>
    <t>NHW e.V.</t>
  </si>
  <si>
    <t>Diakonie KJhV Reinickendorf</t>
  </si>
  <si>
    <t>EJF Familienwohngruppe Osdorfer Str.</t>
  </si>
  <si>
    <t>Ev. Johannesstift</t>
  </si>
  <si>
    <t>Sozalarbeit &amp; Segeln Kurzclearing</t>
  </si>
  <si>
    <t>Claeringstelle Clara</t>
  </si>
  <si>
    <t>Gruppenangebote Wohngemeinschaft (WG) - Neuvertrag</t>
  </si>
  <si>
    <t>Kinderheim Sancta Maria.</t>
  </si>
  <si>
    <t>Clara-Clearingstelle</t>
  </si>
  <si>
    <t>EFJ</t>
  </si>
  <si>
    <t>Schultz-Hencke-Heime-Kiel</t>
  </si>
  <si>
    <t>EJF Lazarus gAG-KJHZ-Neukölln</t>
  </si>
  <si>
    <t>Lebensgemeinschaft Nordland</t>
  </si>
  <si>
    <t>Dipl. Psych Witte, Irmtraut</t>
  </si>
  <si>
    <t>Keil, Esther-Maria</t>
  </si>
  <si>
    <t xml:space="preserve">Zentum zur Therapie der Rechenschwäche </t>
  </si>
  <si>
    <t>DudenPaetec</t>
  </si>
  <si>
    <t>Caroline-von-Heydebrand-Schule</t>
  </si>
  <si>
    <t>Kath. St. Hildegard Schule</t>
  </si>
  <si>
    <t>Sancta Maria Schule</t>
  </si>
  <si>
    <t>Stationäre Eingliederungshilfe in Berlin - Neuvertrag</t>
  </si>
  <si>
    <t>Ziegner Stiftung</t>
  </si>
  <si>
    <t>Region B/RT 2</t>
  </si>
  <si>
    <t>Leben Lernen e V.</t>
  </si>
  <si>
    <t>Dipl.-Psych. Thiel</t>
  </si>
  <si>
    <t>Therapeut Herr Puschke</t>
  </si>
  <si>
    <t>Czmok, Ilonka Psychotherapeutin</t>
  </si>
  <si>
    <t>Rauch, Ursula Kinder-u.Jugedlichentherapeutin</t>
  </si>
  <si>
    <t>Thiel, E., Dipl. Psych.</t>
  </si>
  <si>
    <t>Sonny Side Up</t>
  </si>
  <si>
    <t>Familie e.V.</t>
  </si>
  <si>
    <t>Independent Living</t>
  </si>
  <si>
    <t>Diak. Werk Tempelhof-Schöneberg</t>
  </si>
  <si>
    <t>Diak.Werk Jugendmanufaktur</t>
  </si>
  <si>
    <t>NHW</t>
  </si>
  <si>
    <t>Erziehungsstellen - Altvertrag</t>
  </si>
  <si>
    <t>Erziehungshilfe g GmbH</t>
  </si>
  <si>
    <t>Leben(s)zeit gemeinn. Fördergesellsch.mbH</t>
  </si>
  <si>
    <t>NHW Kinderschutzstellen</t>
  </si>
  <si>
    <t>Casablanca gGmbH</t>
  </si>
  <si>
    <t>Jugenwohnen im Kiez</t>
  </si>
  <si>
    <t>Haus Conradshöhe -Clara-</t>
  </si>
  <si>
    <t>Jugendhilfe Rheinland</t>
  </si>
  <si>
    <t>Das rauhe Haus Hamburg</t>
  </si>
  <si>
    <t>Kleiner Kompass Russee</t>
  </si>
  <si>
    <t>Mansfeld-Löbbecke-Stiftung</t>
  </si>
  <si>
    <t>(ISE) Individualangebote nach § 35 SGB VIII/ Intensivleistung</t>
  </si>
  <si>
    <t>Intensive sozialpädagogische Einzelbetreuung (stationär) - Altvertrag</t>
  </si>
  <si>
    <t>Karuna Villa Störtebecker</t>
  </si>
  <si>
    <t>Heilpäd. Wohngruppen Penkefitz</t>
  </si>
  <si>
    <t>Maischein, Ute</t>
  </si>
  <si>
    <t>ZTR Berlin</t>
  </si>
  <si>
    <t>Region B/WiJu</t>
  </si>
  <si>
    <t>§ 13, 1</t>
  </si>
  <si>
    <t>Sozialpädagogische Hilfen zur schulischen, beruflichen und sozialen Integration</t>
  </si>
  <si>
    <t>Jugendausbildungszentrum</t>
  </si>
  <si>
    <t>Region C/RT 1</t>
  </si>
  <si>
    <t>akc</t>
  </si>
  <si>
    <t>Sozialpädagogische Berufsorientierung (JH)</t>
  </si>
  <si>
    <t>EJF Haus am Fichteberg</t>
  </si>
  <si>
    <t>EJF</t>
  </si>
  <si>
    <t>Renafan</t>
  </si>
  <si>
    <t>Familienpflegestation Doris Wepler</t>
  </si>
  <si>
    <t>privat</t>
  </si>
  <si>
    <t>Gäbler, Nicole, Dipl. Psych.</t>
  </si>
  <si>
    <t>Puschke Therapiepraxis</t>
  </si>
  <si>
    <t>Psycho. Therap. F.Holzapfel</t>
  </si>
  <si>
    <t>Kunstpraxis Rauch</t>
  </si>
  <si>
    <t>Drogennotdienst Escape</t>
  </si>
  <si>
    <t>Contact Claering im Vorfeld der HP</t>
  </si>
  <si>
    <t>DRK- Kliniken</t>
  </si>
  <si>
    <t>CJD Haus Sickingen</t>
  </si>
  <si>
    <t>Jugendhaus Friedrichshain</t>
  </si>
  <si>
    <t>EJF Mädchenwohngruppe-Myrrha-</t>
  </si>
  <si>
    <t>ALEP e.V.</t>
  </si>
  <si>
    <t>Paul Gerhard Werk</t>
  </si>
  <si>
    <t>Evin e.V. Kulturinsel</t>
  </si>
  <si>
    <t>gleich &amp; gleich</t>
  </si>
  <si>
    <t>Sozialdienst kathol. Frauen Berlin e.V.</t>
  </si>
  <si>
    <t>Penkefitz</t>
  </si>
  <si>
    <t>Diakonie Schweicheln e. V.</t>
  </si>
  <si>
    <t>Jugendhof Bergedorf</t>
  </si>
  <si>
    <t>ADV</t>
  </si>
  <si>
    <t>Huber-Horstmann,Barbara</t>
  </si>
  <si>
    <t>Kathrin  Vogt - KunstMusikRäume</t>
  </si>
  <si>
    <t>Paetec</t>
  </si>
  <si>
    <t>jaz keine kosten</t>
  </si>
  <si>
    <t>Region C/RT 2</t>
  </si>
  <si>
    <t>Sozialpädagogische begleitete außerbetriebliche Ausbildung - auslaufend</t>
  </si>
  <si>
    <t>Pfefferwerk gGmbh</t>
  </si>
  <si>
    <t>Notmütterdienst</t>
  </si>
  <si>
    <t>Weg der Mitte</t>
  </si>
  <si>
    <t>Ulbrich (Timmermann)</t>
  </si>
  <si>
    <t>Dipl  Psychologin Frau Schöneberger</t>
  </si>
  <si>
    <t>Dipl. Psych  Rösner- Schwan</t>
  </si>
  <si>
    <t>FIT/BIF</t>
  </si>
  <si>
    <t>contact "Zeig Dich"</t>
  </si>
  <si>
    <t>contact "Jolly Joker"</t>
  </si>
  <si>
    <t>Familienforum Havelhöhe</t>
  </si>
  <si>
    <t>Jakus e.V.</t>
  </si>
  <si>
    <t>Wadzeckstiftung</t>
  </si>
  <si>
    <t>Caritas Kinder- und Jugendhilfezentrum Mariaschutz</t>
  </si>
  <si>
    <t>GfS-Berlin</t>
  </si>
  <si>
    <t>Institute d. Hedwigschwestern</t>
  </si>
  <si>
    <t>Oko institut Potsdam</t>
  </si>
  <si>
    <t>ZTR- Potsdam</t>
  </si>
  <si>
    <t>§ 42</t>
  </si>
  <si>
    <t>Stationäre sozialpädagogische Krisenintervention im Rahmen der Inobhutnahme</t>
  </si>
  <si>
    <t>Kindernotdienst</t>
  </si>
  <si>
    <t>kiezküchen</t>
  </si>
  <si>
    <t>Region C/unbegl. Minderj.</t>
  </si>
  <si>
    <t>Sozialdiakonische Arbeit, Victoriastadt gGmbh</t>
  </si>
  <si>
    <t>Ev. Klubheim f. Berufstätige</t>
  </si>
  <si>
    <t>Internationales Jugendwohnen</t>
  </si>
  <si>
    <t>Zwischenstation e.V.</t>
  </si>
  <si>
    <t>Haus Tegelort</t>
  </si>
  <si>
    <t>Jugendhaus Weißensee</t>
  </si>
  <si>
    <t>urban social gGmbH</t>
  </si>
  <si>
    <t>Evangelisches Klubheim e.V.</t>
  </si>
  <si>
    <t>Region C/WiJu</t>
  </si>
  <si>
    <t>Region D/RT 1</t>
  </si>
  <si>
    <t>Möller, Christine Therapiepraxis</t>
  </si>
  <si>
    <t>contact "exchange u. "challenge"</t>
  </si>
  <si>
    <t>Fachklinik Schlehreuth 94110 Wegscheid</t>
  </si>
  <si>
    <t>S&amp;S gGmbH Clearing</t>
  </si>
  <si>
    <t>Albert Schweitzer Kd. Dorf</t>
  </si>
  <si>
    <t>EWG Krause, Petra</t>
  </si>
  <si>
    <t>Kinderschutz Zentrum Berlin</t>
  </si>
  <si>
    <t>Haus an der Förde</t>
  </si>
  <si>
    <t>Kinderhaus Zur Mühle</t>
  </si>
  <si>
    <t>Balance</t>
  </si>
  <si>
    <t>Kaleidoskop</t>
  </si>
  <si>
    <t>Schloß Torgelow</t>
  </si>
  <si>
    <t>Verein f. Jugendfürsorge u. - pflege</t>
  </si>
  <si>
    <t>Kühnen, Peter Therapiepraxis</t>
  </si>
  <si>
    <t>Dipl  Psychologin Heitkamp-Döbele</t>
  </si>
  <si>
    <t>Kunsttherapiepraxis Moritz</t>
  </si>
  <si>
    <t>Danielea Bustamante</t>
  </si>
  <si>
    <t>Region D/RT 2</t>
  </si>
  <si>
    <t>Sozialpädagogische Ausbildung/im Rahmen von HzE stat.</t>
  </si>
  <si>
    <t>Zusammenwirken im Familienklonflikt</t>
  </si>
  <si>
    <t>Notdienst für Suchtmittelgefährdete und -abhängige</t>
  </si>
  <si>
    <t>Hoffbauer-Stiftung</t>
  </si>
  <si>
    <t>Clearingstelle Clara</t>
  </si>
  <si>
    <t>Kdh. Penkefitz</t>
  </si>
  <si>
    <t>Dipl. Psych. Möller</t>
  </si>
  <si>
    <t>Region D/WiJu</t>
  </si>
  <si>
    <t>&lt;== Stand der Mengenstatistik-Daten ( Eingabe )</t>
  </si>
  <si>
    <t xml:space="preserve">&lt;== Stand der Mengenstatistik-Daten ( Eingabe ) </t>
  </si>
  <si>
    <t xml:space="preserve">&lt;== Stand der Mengenstatistik-Daten ( Änderung ) </t>
  </si>
  <si>
    <t>Änderung</t>
  </si>
  <si>
    <t>&lt;== Stand der Mengenstatistik-Daten (  Änderung )</t>
  </si>
  <si>
    <t xml:space="preserve">&lt;== Stand der HzE Daten ( Änderung ) </t>
  </si>
  <si>
    <t>Änderungen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</si>
</sst>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.5"/>
      <name val="Arial"/>
      <family val="2"/>
    </font>
    <font>
      <sz val="10.25"/>
      <name val="Arial"/>
      <family val="2"/>
    </font>
    <font>
      <sz val="9.2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6.75"/>
      <name val="Arial"/>
      <family val="2"/>
    </font>
    <font>
      <sz val="9.5"/>
      <name val="Arial"/>
      <family val="2"/>
    </font>
    <font>
      <sz val="9.75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.25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8" xfId="0" applyFill="1" applyBorder="1" applyAlignment="1">
      <alignment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17" fillId="0" borderId="0" xfId="0" applyNumberFormat="1" applyFont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11" borderId="4" xfId="0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3" borderId="8" xfId="0" applyNumberFormat="1" applyFill="1" applyBorder="1" applyAlignment="1">
      <alignment horizontal="right"/>
    </xf>
    <xf numFmtId="0" fontId="0" fillId="12" borderId="16" xfId="0" applyFill="1" applyBorder="1" applyAlignment="1">
      <alignment/>
    </xf>
    <xf numFmtId="0" fontId="18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2" fillId="2" borderId="17" xfId="0" applyNumberFormat="1" applyFont="1" applyFill="1" applyBorder="1" applyAlignment="1">
      <alignment horizontal="left"/>
    </xf>
    <xf numFmtId="4" fontId="0" fillId="2" borderId="15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2" borderId="9" xfId="0" applyNumberFormat="1" applyFont="1" applyFill="1" applyBorder="1" applyAlignment="1">
      <alignment horizontal="right"/>
    </xf>
    <xf numFmtId="0" fontId="0" fillId="6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5" xfId="0" applyFill="1" applyBorder="1" applyAlignment="1">
      <alignment/>
    </xf>
    <xf numFmtId="4" fontId="0" fillId="3" borderId="15" xfId="0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5" borderId="1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14" fontId="1" fillId="2" borderId="7" xfId="0" applyNumberFormat="1" applyFont="1" applyFill="1" applyBorder="1" applyAlignment="1">
      <alignment horizontal="center"/>
    </xf>
    <xf numFmtId="21" fontId="1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25"/>
          <c:y val="0.2355"/>
          <c:w val="0.4232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2255"/>
          <c:w val="0.51"/>
          <c:h val="0.58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"/>
          <c:w val="0.493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55%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45%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075"/>
          <c:y val="0.146"/>
          <c:w val="0.50825"/>
          <c:h val="0.68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8"/>
          <c:y val="0.22075"/>
          <c:w val="0.54775"/>
          <c:h val="0.6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82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075"/>
          <c:y val="0.1855"/>
          <c:w val="0.51475"/>
          <c:h val="0.68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25"/>
          <c:y val="0.17525"/>
          <c:w val="0.53675"/>
          <c:h val="0.65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232"/>
          <c:w val="0.499"/>
          <c:h val="0.5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62%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38%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725"/>
          <c:y val="0.24625"/>
          <c:w val="0.45625"/>
          <c:h val="0.58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(Gesamtübersicht!$I$74,Gesamtübersicht!$M$74,Gesamtübersicht!$Q$74,Gesamtübersicht!$U$74,Gesamtübersicht!$Y$74)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525"/>
          <c:y val="0.29325"/>
          <c:w val="0.48775"/>
          <c:h val="0.5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Gesamtübersicht!$D$86:$E$86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075"/>
          <c:y val="0.174"/>
          <c:w val="0.51275"/>
          <c:h val="0.63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"/>
          <c:y val="0.2"/>
          <c:w val="0.51825"/>
          <c:h val="0.61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5"/>
          <c:y val="0.1825"/>
          <c:w val="0.555"/>
          <c:h val="0.631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575"/>
          <c:y val="0.181"/>
          <c:w val="0.4845"/>
          <c:h val="0.63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196"/>
          <c:w val="0.5465"/>
          <c:h val="0.66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1885"/>
          <c:w val="0.56425"/>
          <c:h val="0.6412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55%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45%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0.40375</cdr:y>
    </cdr:from>
    <cdr:to>
      <cdr:x>0.9315</cdr:x>
      <cdr:y>0.5415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0.69625</cdr:x>
      <cdr:y>0.775</cdr:y>
    </cdr:from>
    <cdr:to>
      <cdr:x>0.9205</cdr:x>
      <cdr:y>0.91275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0" y="20859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0.12575</cdr:x>
      <cdr:y>0.722</cdr:y>
    </cdr:from>
    <cdr:to>
      <cdr:x>0.3035</cdr:x>
      <cdr:y>0.85975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943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0.68225</cdr:x>
      <cdr:y>0.308</cdr:y>
    </cdr:from>
    <cdr:to>
      <cdr:x>0.86125</cdr:x>
      <cdr:y>0.44475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8286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0.30025</cdr:x>
      <cdr:y>0.90575</cdr:y>
    </cdr:from>
    <cdr:to>
      <cdr:x>0.60875</cdr:x>
      <cdr:y>0.983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24574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0.06625</cdr:x>
      <cdr:y>0.308</cdr:y>
    </cdr:from>
    <cdr:to>
      <cdr:x>0.24525</cdr:x>
      <cdr:y>0.515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8286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0.74675</cdr:x>
      <cdr:y>0.16725</cdr:y>
    </cdr:from>
    <cdr:to>
      <cdr:x>0.96825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4476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0.731</cdr:x>
      <cdr:y>0.4725</cdr:y>
    </cdr:from>
    <cdr:to>
      <cdr:x>0.99875</cdr:x>
      <cdr:y>0.60975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2763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0.1425</cdr:x>
      <cdr:y>0.82175</cdr:y>
    </cdr:from>
    <cdr:to>
      <cdr:x>0.35475</cdr:x>
      <cdr:y>0.959</cdr:y>
    </cdr:to>
    <cdr:sp>
      <cdr:nvSpPr>
        <cdr:cNvPr id="3" name="TextBox 3"/>
        <cdr:cNvSpPr txBox="1">
          <a:spLocks noChangeArrowheads="1"/>
        </cdr:cNvSpPr>
      </cdr:nvSpPr>
      <cdr:spPr>
        <a:xfrm>
          <a:off x="438150" y="22193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28575</xdr:rowOff>
    </xdr:from>
    <xdr:to>
      <xdr:col>1</xdr:col>
      <xdr:colOff>3162300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19050" y="13011150"/>
        <a:ext cx="3829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80</xdr:row>
      <xdr:rowOff>28575</xdr:rowOff>
    </xdr:from>
    <xdr:to>
      <xdr:col>6</xdr:col>
      <xdr:colOff>485775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905250" y="130111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80</xdr:row>
      <xdr:rowOff>28575</xdr:rowOff>
    </xdr:from>
    <xdr:to>
      <xdr:col>11</xdr:col>
      <xdr:colOff>114300</xdr:colOff>
      <xdr:row>97</xdr:row>
      <xdr:rowOff>0</xdr:rowOff>
    </xdr:to>
    <xdr:graphicFrame>
      <xdr:nvGraphicFramePr>
        <xdr:cNvPr id="3" name="Chart 4"/>
        <xdr:cNvGraphicFramePr/>
      </xdr:nvGraphicFramePr>
      <xdr:xfrm>
        <a:off x="7029450" y="130111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0.7575</cdr:x>
      <cdr:y>0.493</cdr:y>
    </cdr:from>
    <cdr:to>
      <cdr:x>0.947</cdr:x>
      <cdr:y>0.63075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3239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0.31775</cdr:x>
      <cdr:y>0.927</cdr:y>
    </cdr:from>
    <cdr:to>
      <cdr:x>0.544</cdr:x>
      <cdr:y>0.9765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249555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0.01875</cdr:x>
      <cdr:y>0.493</cdr:y>
    </cdr:from>
    <cdr:to>
      <cdr:x>0.20025</cdr:x>
      <cdr:y>0.63075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3239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0.6925</cdr:x>
      <cdr:y>0.15075</cdr:y>
    </cdr:from>
    <cdr:to>
      <cdr:x>0.90375</cdr:x>
      <cdr:y>0.2895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000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0.741</cdr:x>
      <cdr:y>0.566</cdr:y>
    </cdr:from>
    <cdr:to>
      <cdr:x>0.99625</cdr:x>
      <cdr:y>0.70475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5144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0.34925</cdr:y>
    </cdr:from>
    <cdr:to>
      <cdr:x>0.20225</cdr:x>
      <cdr:y>0.488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334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66675</xdr:rowOff>
    </xdr:from>
    <xdr:to>
      <xdr:col>1</xdr:col>
      <xdr:colOff>2981325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2934950"/>
        <a:ext cx="3619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80</xdr:row>
      <xdr:rowOff>66675</xdr:rowOff>
    </xdr:from>
    <xdr:to>
      <xdr:col>6</xdr:col>
      <xdr:colOff>352425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705225" y="1293495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80</xdr:row>
      <xdr:rowOff>66675</xdr:rowOff>
    </xdr:from>
    <xdr:to>
      <xdr:col>11</xdr:col>
      <xdr:colOff>152400</xdr:colOff>
      <xdr:row>96</xdr:row>
      <xdr:rowOff>152400</xdr:rowOff>
    </xdr:to>
    <xdr:graphicFrame>
      <xdr:nvGraphicFramePr>
        <xdr:cNvPr id="3" name="Chart 4"/>
        <xdr:cNvGraphicFramePr/>
      </xdr:nvGraphicFramePr>
      <xdr:xfrm>
        <a:off x="7048500" y="1293495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0.78425</cdr:x>
      <cdr:y>0.58875</cdr:y>
    </cdr:from>
    <cdr:to>
      <cdr:x>0.859</cdr:x>
      <cdr:y>0.6345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1590675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0.224</cdr:x>
      <cdr:y>0.9235</cdr:y>
    </cdr:from>
    <cdr:to>
      <cdr:x>0.55475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24955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0.042</cdr:x>
      <cdr:y>0.42525</cdr:y>
    </cdr:from>
    <cdr:to>
      <cdr:x>0.11675</cdr:x>
      <cdr:y>0.471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14300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0.6835</cdr:x>
      <cdr:y>0.124</cdr:y>
    </cdr:from>
    <cdr:to>
      <cdr:x>0.89275</cdr:x>
      <cdr:y>0.26175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333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0.743</cdr:x>
      <cdr:y>0.38325</cdr:y>
    </cdr:from>
    <cdr:to>
      <cdr:x>0.996</cdr:x>
      <cdr:y>0.521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0287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0.55875</cdr:y>
    </cdr:from>
    <cdr:to>
      <cdr:x>0.2065</cdr:x>
      <cdr:y>0.6965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5049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80</xdr:row>
      <xdr:rowOff>28575</xdr:rowOff>
    </xdr:from>
    <xdr:to>
      <xdr:col>1</xdr:col>
      <xdr:colOff>2952750</xdr:colOff>
      <xdr:row>96</xdr:row>
      <xdr:rowOff>142875</xdr:rowOff>
    </xdr:to>
    <xdr:graphicFrame>
      <xdr:nvGraphicFramePr>
        <xdr:cNvPr id="1" name="Chart 2"/>
        <xdr:cNvGraphicFramePr/>
      </xdr:nvGraphicFramePr>
      <xdr:xfrm>
        <a:off x="38100" y="13011150"/>
        <a:ext cx="35718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80</xdr:row>
      <xdr:rowOff>38100</xdr:rowOff>
    </xdr:from>
    <xdr:to>
      <xdr:col>6</xdr:col>
      <xdr:colOff>409575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676650" y="130206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80</xdr:row>
      <xdr:rowOff>38100</xdr:rowOff>
    </xdr:from>
    <xdr:to>
      <xdr:col>11</xdr:col>
      <xdr:colOff>123825</xdr:colOff>
      <xdr:row>96</xdr:row>
      <xdr:rowOff>133350</xdr:rowOff>
    </xdr:to>
    <xdr:graphicFrame>
      <xdr:nvGraphicFramePr>
        <xdr:cNvPr id="3" name="Chart 4"/>
        <xdr:cNvGraphicFramePr/>
      </xdr:nvGraphicFramePr>
      <xdr:xfrm>
        <a:off x="7029450" y="130206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0.53675</cdr:y>
    </cdr:from>
    <cdr:to>
      <cdr:x>0.78525</cdr:x>
      <cdr:y>0.615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142875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0.6445</cdr:x>
      <cdr:y>0.217</cdr:y>
    </cdr:from>
    <cdr:to>
      <cdr:x>0.71675</cdr:x>
      <cdr:y>0.29525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571500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0.47925</cdr:x>
      <cdr:y>0.246</cdr:y>
    </cdr:from>
    <cdr:to>
      <cdr:x>0.4835</cdr:x>
      <cdr:y>0.2495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2143125" y="65722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0.48625</cdr:x>
      <cdr:y>0.869</cdr:y>
    </cdr:from>
    <cdr:to>
      <cdr:x>0.5905</cdr:x>
      <cdr:y>0.933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171700" y="23241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0.171</cdr:x>
      <cdr:y>0.62275</cdr:y>
    </cdr:from>
    <cdr:to>
      <cdr:x>0.27525</cdr:x>
      <cdr:y>0.70825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0" y="16573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0.40775</cdr:x>
      <cdr:y>0.246</cdr:y>
    </cdr:from>
    <cdr:to>
      <cdr:x>0.412</cdr:x>
      <cdr:y>0.2495</cdr:y>
    </cdr:to>
    <cdr:sp>
      <cdr:nvSpPr>
        <cdr:cNvPr id="6" name="TextBox 6"/>
        <cdr:cNvSpPr txBox="1">
          <a:spLocks noChangeArrowheads="1"/>
        </cdr:cNvSpPr>
      </cdr:nvSpPr>
      <cdr:spPr>
        <a:xfrm>
          <a:off x="1819275" y="65722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0.243</cdr:x>
      <cdr:y>0.331</cdr:y>
    </cdr:from>
    <cdr:to>
      <cdr:x>0.343</cdr:x>
      <cdr:y>0.40925</cdr:y>
    </cdr:to>
    <cdr:sp>
      <cdr:nvSpPr>
        <cdr:cNvPr id="7" name="TextBox 7"/>
        <cdr:cNvSpPr txBox="1">
          <a:spLocks noChangeArrowheads="1"/>
        </cdr:cNvSpPr>
      </cdr:nvSpPr>
      <cdr:spPr>
        <a:xfrm>
          <a:off x="1085850" y="88582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86</xdr:row>
      <xdr:rowOff>57150</xdr:rowOff>
    </xdr:from>
    <xdr:to>
      <xdr:col>1</xdr:col>
      <xdr:colOff>3133725</xdr:colOff>
      <xdr:row>103</xdr:row>
      <xdr:rowOff>0</xdr:rowOff>
    </xdr:to>
    <xdr:graphicFrame>
      <xdr:nvGraphicFramePr>
        <xdr:cNvPr id="1" name="Chart 1"/>
        <xdr:cNvGraphicFramePr/>
      </xdr:nvGraphicFramePr>
      <xdr:xfrm>
        <a:off x="114300" y="140208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86</xdr:row>
      <xdr:rowOff>66675</xdr:rowOff>
    </xdr:from>
    <xdr:to>
      <xdr:col>10</xdr:col>
      <xdr:colOff>228600</xdr:colOff>
      <xdr:row>102</xdr:row>
      <xdr:rowOff>152400</xdr:rowOff>
    </xdr:to>
    <xdr:graphicFrame>
      <xdr:nvGraphicFramePr>
        <xdr:cNvPr id="2" name="Chart 2"/>
        <xdr:cNvGraphicFramePr/>
      </xdr:nvGraphicFramePr>
      <xdr:xfrm>
        <a:off x="3876675" y="14030325"/>
        <a:ext cx="44767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86</xdr:row>
      <xdr:rowOff>57150</xdr:rowOff>
    </xdr:from>
    <xdr:to>
      <xdr:col>24</xdr:col>
      <xdr:colOff>247650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8401050" y="14020800"/>
        <a:ext cx="29051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74</xdr:row>
      <xdr:rowOff>38100</xdr:rowOff>
    </xdr:from>
    <xdr:to>
      <xdr:col>1</xdr:col>
      <xdr:colOff>2286000</xdr:colOff>
      <xdr:row>74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762000" y="12058650"/>
          <a:ext cx="22002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75</xdr:row>
      <xdr:rowOff>28575</xdr:rowOff>
    </xdr:from>
    <xdr:to>
      <xdr:col>1</xdr:col>
      <xdr:colOff>1590675</xdr:colOff>
      <xdr:row>75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733425" y="12211050"/>
          <a:ext cx="15335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76</xdr:row>
      <xdr:rowOff>38100</xdr:rowOff>
    </xdr:from>
    <xdr:to>
      <xdr:col>1</xdr:col>
      <xdr:colOff>2152650</xdr:colOff>
      <xdr:row>76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742950" y="12382500"/>
          <a:ext cx="20859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74</xdr:row>
      <xdr:rowOff>38100</xdr:rowOff>
    </xdr:from>
    <xdr:to>
      <xdr:col>1</xdr:col>
      <xdr:colOff>2286000</xdr:colOff>
      <xdr:row>74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762000" y="12058650"/>
          <a:ext cx="22002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0.4315</cdr:y>
    </cdr:from>
    <cdr:to>
      <cdr:x>0.9775</cdr:x>
      <cdr:y>0.56825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11620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0.4725</cdr:x>
      <cdr:y>0.86225</cdr:y>
    </cdr:from>
    <cdr:to>
      <cdr:x>0.717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600200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0.00875</cdr:x>
      <cdr:y>0.536</cdr:y>
    </cdr:from>
    <cdr:to>
      <cdr:x>0.2025</cdr:x>
      <cdr:y>0.67275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4478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0.15625</cdr:y>
    </cdr:from>
    <cdr:to>
      <cdr:x>0.9515</cdr:x>
      <cdr:y>0.2935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4191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0.7365</cdr:x>
      <cdr:y>0.4835</cdr:y>
    </cdr:from>
    <cdr:to>
      <cdr:x>0.99625</cdr:x>
      <cdr:y>0.62075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13049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0.12575</cdr:x>
      <cdr:y>0.764</cdr:y>
    </cdr:from>
    <cdr:to>
      <cdr:x>0.33175</cdr:x>
      <cdr:y>0.90125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20574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47625</xdr:rowOff>
    </xdr:from>
    <xdr:to>
      <xdr:col>1</xdr:col>
      <xdr:colOff>2743200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47625" y="13030200"/>
        <a:ext cx="3390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80</xdr:row>
      <xdr:rowOff>57150</xdr:rowOff>
    </xdr:from>
    <xdr:to>
      <xdr:col>6</xdr:col>
      <xdr:colOff>457200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533775" y="130397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80</xdr:row>
      <xdr:rowOff>57150</xdr:rowOff>
    </xdr:from>
    <xdr:to>
      <xdr:col>11</xdr:col>
      <xdr:colOff>133350</xdr:colOff>
      <xdr:row>97</xdr:row>
      <xdr:rowOff>0</xdr:rowOff>
    </xdr:to>
    <xdr:graphicFrame>
      <xdr:nvGraphicFramePr>
        <xdr:cNvPr id="3" name="Chart 5"/>
        <xdr:cNvGraphicFramePr/>
      </xdr:nvGraphicFramePr>
      <xdr:xfrm>
        <a:off x="6791325" y="130397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0.80875</cdr:x>
      <cdr:y>0.5255</cdr:y>
    </cdr:from>
    <cdr:to>
      <cdr:x>0.90875</cdr:x>
      <cdr:y>0.59575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14192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0.1995</cdr:x>
      <cdr:y>0.87325</cdr:y>
    </cdr:from>
    <cdr:to>
      <cdr:x>0.3725</cdr:x>
      <cdr:y>0.90825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" y="2362200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0.0195</cdr:x>
      <cdr:y>0.42025</cdr:y>
    </cdr:from>
    <cdr:to>
      <cdr:x>0.114</cdr:x>
      <cdr:y>0.4905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13347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0.75825</cdr:x>
      <cdr:y>0.221</cdr:y>
    </cdr:from>
    <cdr:to>
      <cdr:x>0.9675</cdr:x>
      <cdr:y>0.35775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590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0.7135</cdr:x>
      <cdr:y>0.72825</cdr:y>
    </cdr:from>
    <cdr:to>
      <cdr:x>0.9665</cdr:x>
      <cdr:y>0.865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9716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0.76075</cdr:y>
    </cdr:from>
    <cdr:to>
      <cdr:x>0.2155</cdr:x>
      <cdr:y>0.8975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0574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47625</xdr:rowOff>
    </xdr:from>
    <xdr:to>
      <xdr:col>1</xdr:col>
      <xdr:colOff>2895600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3030200"/>
        <a:ext cx="3524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80</xdr:row>
      <xdr:rowOff>47625</xdr:rowOff>
    </xdr:from>
    <xdr:to>
      <xdr:col>6</xdr:col>
      <xdr:colOff>590550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619500" y="130302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80</xdr:row>
      <xdr:rowOff>47625</xdr:rowOff>
    </xdr:from>
    <xdr:to>
      <xdr:col>11</xdr:col>
      <xdr:colOff>133350</xdr:colOff>
      <xdr:row>97</xdr:row>
      <xdr:rowOff>9525</xdr:rowOff>
    </xdr:to>
    <xdr:graphicFrame>
      <xdr:nvGraphicFramePr>
        <xdr:cNvPr id="3" name="Chart 4"/>
        <xdr:cNvGraphicFramePr/>
      </xdr:nvGraphicFramePr>
      <xdr:xfrm>
        <a:off x="6934200" y="130302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421875" style="0" customWidth="1"/>
    <col min="3" max="3" width="20.8515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2" width="3.7109375" style="0" customWidth="1"/>
    <col min="13" max="13" width="3.8515625" style="0" customWidth="1"/>
    <col min="14" max="14" width="0.71875" style="0" customWidth="1"/>
    <col min="15" max="15" width="4.00390625" style="0" customWidth="1"/>
    <col min="16" max="16" width="3.8515625" style="0" customWidth="1"/>
    <col min="17" max="17" width="4.00390625" style="0" customWidth="1"/>
    <col min="18" max="18" width="0.71875" style="37" customWidth="1"/>
    <col min="19" max="20" width="3.7109375" style="0" customWidth="1"/>
    <col min="21" max="21" width="4.00390625" style="0" customWidth="1"/>
    <col min="22" max="22" width="0.71875" style="0" customWidth="1"/>
    <col min="23" max="23" width="4.00390625" style="0" customWidth="1"/>
    <col min="24" max="24" width="3.28125" style="0" customWidth="1"/>
    <col min="25" max="25" width="3.7109375" style="0" customWidth="1"/>
    <col min="26" max="26" width="0.71875" style="24" customWidth="1"/>
  </cols>
  <sheetData>
    <row r="1" spans="1:11" ht="12.75">
      <c r="A1" s="4" t="s">
        <v>86</v>
      </c>
      <c r="C1" s="117"/>
      <c r="D1" s="103" t="s">
        <v>123</v>
      </c>
      <c r="E1" s="86"/>
      <c r="F1" s="103" t="s">
        <v>102</v>
      </c>
      <c r="G1" s="4"/>
      <c r="H1" s="4"/>
      <c r="K1" s="36" t="s">
        <v>148</v>
      </c>
    </row>
    <row r="2" spans="1:26" ht="12.75">
      <c r="A2" s="4" t="s">
        <v>104</v>
      </c>
      <c r="C2" s="87"/>
      <c r="D2" s="103" t="s">
        <v>124</v>
      </c>
      <c r="E2" s="104" t="s">
        <v>100</v>
      </c>
      <c r="F2" s="103" t="s">
        <v>125</v>
      </c>
      <c r="G2" s="76"/>
      <c r="H2" s="76" t="s">
        <v>1</v>
      </c>
      <c r="I2" s="69"/>
      <c r="J2" s="77"/>
      <c r="K2" s="57"/>
      <c r="L2" s="73" t="s">
        <v>2</v>
      </c>
      <c r="M2" s="69"/>
      <c r="N2" s="72"/>
      <c r="O2" s="57"/>
      <c r="P2" s="73" t="s">
        <v>3</v>
      </c>
      <c r="Q2" s="49"/>
      <c r="R2" s="72"/>
      <c r="S2" s="57"/>
      <c r="T2" s="73" t="s">
        <v>4</v>
      </c>
      <c r="U2" s="69"/>
      <c r="V2" s="72"/>
      <c r="W2" s="57"/>
      <c r="X2" s="74" t="s">
        <v>5</v>
      </c>
      <c r="Y2" s="69"/>
      <c r="Z2" s="47"/>
    </row>
    <row r="3" spans="1:26" ht="12.75">
      <c r="A3" s="4" t="s">
        <v>105</v>
      </c>
      <c r="B3" s="4" t="s">
        <v>0</v>
      </c>
      <c r="C3" s="118" t="s">
        <v>299</v>
      </c>
      <c r="D3" s="103" t="s">
        <v>101</v>
      </c>
      <c r="E3" s="104" t="s">
        <v>101</v>
      </c>
      <c r="F3" s="103" t="s">
        <v>107</v>
      </c>
      <c r="G3" s="102" t="s">
        <v>152</v>
      </c>
      <c r="H3" s="70" t="s">
        <v>153</v>
      </c>
      <c r="I3" s="71" t="s">
        <v>154</v>
      </c>
      <c r="J3" s="21"/>
      <c r="K3" s="78" t="s">
        <v>152</v>
      </c>
      <c r="L3" s="79" t="s">
        <v>153</v>
      </c>
      <c r="M3" s="71" t="s">
        <v>154</v>
      </c>
      <c r="N3" s="21"/>
      <c r="O3" s="78" t="s">
        <v>152</v>
      </c>
      <c r="P3" s="79" t="s">
        <v>153</v>
      </c>
      <c r="Q3" s="71" t="s">
        <v>154</v>
      </c>
      <c r="R3" s="21"/>
      <c r="S3" s="78" t="s">
        <v>152</v>
      </c>
      <c r="T3" s="79" t="s">
        <v>153</v>
      </c>
      <c r="U3" s="71" t="s">
        <v>154</v>
      </c>
      <c r="V3" s="21"/>
      <c r="W3" s="78" t="s">
        <v>152</v>
      </c>
      <c r="X3" s="79" t="s">
        <v>153</v>
      </c>
      <c r="Y3" s="75" t="s">
        <v>154</v>
      </c>
      <c r="Z3" s="47"/>
    </row>
    <row r="4" spans="1:26" ht="12.75">
      <c r="A4" s="67" t="s">
        <v>259</v>
      </c>
      <c r="B4" t="s">
        <v>283</v>
      </c>
      <c r="C4" s="119" t="s">
        <v>260</v>
      </c>
      <c r="D4" s="105">
        <f>SUM(I4+M4+Q4+U4+Y4)</f>
        <v>16</v>
      </c>
      <c r="E4" s="105">
        <f>SUM(BLB!F4+'RSD A'!F4+'RSD B'!F4+'RSD C'!F4+'RSD D'!F4)</f>
        <v>26</v>
      </c>
      <c r="F4" s="105">
        <f>SUM(D4-E4)</f>
        <v>-10</v>
      </c>
      <c r="G4" s="97">
        <f>SUM(BLB!C4)</f>
        <v>0</v>
      </c>
      <c r="H4" s="50">
        <f>SUM(BLB!D4)</f>
        <v>0</v>
      </c>
      <c r="I4" s="35">
        <f>SUM(BLB!E4)</f>
        <v>0</v>
      </c>
      <c r="J4" s="33"/>
      <c r="K4" s="41">
        <f>SUM('RSD A'!C4)</f>
        <v>0</v>
      </c>
      <c r="L4" s="32">
        <f>SUM('RSD A'!D4)</f>
        <v>0</v>
      </c>
      <c r="M4" s="35">
        <f>SUM('RSD A'!E4)</f>
        <v>0</v>
      </c>
      <c r="N4" s="33"/>
      <c r="O4" s="41">
        <f>SUM('RSD B'!C4)</f>
        <v>2</v>
      </c>
      <c r="P4" s="32">
        <f>SUM('RSD B'!D4)</f>
        <v>0</v>
      </c>
      <c r="Q4" s="35">
        <f>SUM('RSD B'!E4)</f>
        <v>2</v>
      </c>
      <c r="R4" s="21"/>
      <c r="S4" s="41">
        <f>SUM('RSD C'!C4)</f>
        <v>10</v>
      </c>
      <c r="T4" s="32">
        <f>SUM('RSD C'!D4)</f>
        <v>3</v>
      </c>
      <c r="U4" s="35">
        <f>SUM('RSD C'!E4)</f>
        <v>13</v>
      </c>
      <c r="V4" s="21"/>
      <c r="W4" s="41">
        <f>SUM('RSD D'!C4)</f>
        <v>1</v>
      </c>
      <c r="X4" s="32">
        <f>SUM('RSD D'!D4)</f>
        <v>0</v>
      </c>
      <c r="Y4" s="80">
        <f>SUM('RSD D'!E4)</f>
        <v>1</v>
      </c>
      <c r="Z4" s="47"/>
    </row>
    <row r="5" spans="1:26" ht="12.75">
      <c r="A5" s="67" t="s">
        <v>262</v>
      </c>
      <c r="B5" t="s">
        <v>284</v>
      </c>
      <c r="C5" s="119" t="s">
        <v>261</v>
      </c>
      <c r="D5" s="105">
        <f aca="true" t="shared" si="0" ref="D5:D10">SUM(I5+M5+Q5+U5+Y5)</f>
        <v>25</v>
      </c>
      <c r="E5" s="105">
        <f>SUM(BLB!F5+'RSD A'!F5+'RSD B'!F5+'RSD C'!F5+'RSD D'!F5)</f>
        <v>12</v>
      </c>
      <c r="F5" s="105">
        <f>SUM(D5-E5)</f>
        <v>13</v>
      </c>
      <c r="G5" s="97">
        <f>SUM(BLB!C5)</f>
        <v>0</v>
      </c>
      <c r="H5" s="50">
        <f>SUM(BLB!D5)</f>
        <v>0</v>
      </c>
      <c r="I5" s="35">
        <f>SUM(BLB!E5)</f>
        <v>0</v>
      </c>
      <c r="J5" s="34"/>
      <c r="K5" s="41">
        <f>SUM('RSD A'!C5)</f>
        <v>8</v>
      </c>
      <c r="L5" s="32">
        <f>SUM('RSD A'!D5)</f>
        <v>5</v>
      </c>
      <c r="M5" s="35">
        <f>SUM('RSD A'!E5)</f>
        <v>13</v>
      </c>
      <c r="N5" s="34"/>
      <c r="O5" s="41">
        <f>SUM('RSD B'!C5)</f>
        <v>4</v>
      </c>
      <c r="P5" s="32">
        <f>SUM('RSD B'!D5)</f>
        <v>0</v>
      </c>
      <c r="Q5" s="35">
        <f>SUM('RSD B'!E5)</f>
        <v>4</v>
      </c>
      <c r="R5" s="23"/>
      <c r="S5" s="41">
        <f>SUM('RSD C'!C5)</f>
        <v>6</v>
      </c>
      <c r="T5" s="32">
        <f>SUM('RSD C'!D5)</f>
        <v>2</v>
      </c>
      <c r="U5" s="35">
        <f>SUM('RSD C'!E5)</f>
        <v>8</v>
      </c>
      <c r="V5" s="23"/>
      <c r="W5" s="41">
        <f>SUM('RSD D'!C5)</f>
        <v>0</v>
      </c>
      <c r="X5" s="32">
        <f>SUM('RSD D'!D5)</f>
        <v>0</v>
      </c>
      <c r="Y5" s="80">
        <f>SUM('RSD D'!E5)</f>
        <v>0</v>
      </c>
      <c r="Z5" s="47"/>
    </row>
    <row r="6" spans="1:26" ht="12.75">
      <c r="A6" s="67" t="s">
        <v>6</v>
      </c>
      <c r="B6" t="s">
        <v>285</v>
      </c>
      <c r="C6" s="119" t="s">
        <v>187</v>
      </c>
      <c r="D6" s="105">
        <f t="shared" si="0"/>
        <v>17</v>
      </c>
      <c r="E6" s="105">
        <f>SUM(BLB!F6+'RSD A'!F6+'RSD B'!F6+'RSD C'!F6+'RSD D'!F6)</f>
        <v>21</v>
      </c>
      <c r="F6" s="105">
        <f>SUM(D6-E6)</f>
        <v>-4</v>
      </c>
      <c r="G6" s="97">
        <f>SUM(BLB!C6)</f>
        <v>1</v>
      </c>
      <c r="H6" s="50">
        <f>SUM(BLB!D6)</f>
        <v>1</v>
      </c>
      <c r="I6" s="35">
        <f>SUM(BLB!E6)</f>
        <v>2</v>
      </c>
      <c r="J6" s="33"/>
      <c r="K6" s="41">
        <f>SUM('RSD A'!C6)</f>
        <v>2</v>
      </c>
      <c r="L6" s="32">
        <f>SUM('RSD A'!D6)</f>
        <v>2</v>
      </c>
      <c r="M6" s="35">
        <f>SUM('RSD A'!E6)</f>
        <v>4</v>
      </c>
      <c r="N6" s="33"/>
      <c r="O6" s="41">
        <f>SUM('RSD B'!C6)</f>
        <v>1</v>
      </c>
      <c r="P6" s="32">
        <f>SUM('RSD B'!D6)</f>
        <v>2</v>
      </c>
      <c r="Q6" s="35">
        <f>SUM('RSD B'!E6)</f>
        <v>3</v>
      </c>
      <c r="R6" s="21"/>
      <c r="S6" s="41">
        <f>SUM('RSD C'!C6)</f>
        <v>2</v>
      </c>
      <c r="T6" s="32">
        <f>SUM('RSD C'!D6)</f>
        <v>5</v>
      </c>
      <c r="U6" s="35">
        <f>SUM('RSD C'!E6)</f>
        <v>7</v>
      </c>
      <c r="V6" s="21"/>
      <c r="W6" s="41">
        <f>SUM('RSD D'!C6)</f>
        <v>1</v>
      </c>
      <c r="X6" s="32">
        <f>SUM('RSD D'!D6)</f>
        <v>0</v>
      </c>
      <c r="Y6" s="80">
        <f>SUM('RSD D'!E6)</f>
        <v>1</v>
      </c>
      <c r="Z6" s="47"/>
    </row>
    <row r="7" spans="1:26" ht="12.75">
      <c r="A7" s="67" t="s">
        <v>7</v>
      </c>
      <c r="B7" t="s">
        <v>358</v>
      </c>
      <c r="C7" s="119" t="s">
        <v>188</v>
      </c>
      <c r="D7" s="105">
        <f t="shared" si="0"/>
        <v>7</v>
      </c>
      <c r="E7" s="105">
        <f>SUM(BLB!F7+'RSD A'!F7+'RSD B'!F7+'RSD C'!F7+'RSD D'!F7)</f>
        <v>16</v>
      </c>
      <c r="F7" s="105">
        <f>SUM(D7+D8+D10-E7)</f>
        <v>3</v>
      </c>
      <c r="G7" s="97">
        <f>SUM(BLB!C7)</f>
        <v>0</v>
      </c>
      <c r="H7" s="50">
        <f>SUM(BLB!D7)</f>
        <v>0</v>
      </c>
      <c r="I7" s="35">
        <f>SUM(BLB!E7)</f>
        <v>0</v>
      </c>
      <c r="J7" s="33"/>
      <c r="K7" s="41">
        <f>SUM('RSD A'!C7)</f>
        <v>0</v>
      </c>
      <c r="L7" s="32">
        <f>SUM('RSD A'!D7)</f>
        <v>3</v>
      </c>
      <c r="M7" s="35">
        <f>SUM('RSD A'!E7)</f>
        <v>3</v>
      </c>
      <c r="N7" s="33"/>
      <c r="O7" s="41">
        <f>SUM('RSD B'!C7)</f>
        <v>0</v>
      </c>
      <c r="P7" s="32">
        <f>SUM('RSD B'!D7)</f>
        <v>2</v>
      </c>
      <c r="Q7" s="35">
        <f>SUM('RSD B'!E7)</f>
        <v>2</v>
      </c>
      <c r="R7" s="21"/>
      <c r="S7" s="41">
        <f>SUM('RSD C'!C7)</f>
        <v>0</v>
      </c>
      <c r="T7" s="32">
        <f>SUM('RSD C'!D7)</f>
        <v>2</v>
      </c>
      <c r="U7" s="35">
        <f>SUM('RSD C'!E7)</f>
        <v>2</v>
      </c>
      <c r="V7" s="21"/>
      <c r="W7" s="41">
        <f>SUM('RSD D'!C7)</f>
        <v>0</v>
      </c>
      <c r="X7" s="32">
        <f>SUM('RSD D'!D7)</f>
        <v>0</v>
      </c>
      <c r="Y7" s="80">
        <f>SUM('RSD D'!E7)</f>
        <v>0</v>
      </c>
      <c r="Z7" s="47"/>
    </row>
    <row r="8" spans="1:26" ht="12.75">
      <c r="A8" s="67" t="s">
        <v>7</v>
      </c>
      <c r="B8" t="s">
        <v>359</v>
      </c>
      <c r="C8" s="119" t="s">
        <v>189</v>
      </c>
      <c r="D8" s="105">
        <f t="shared" si="0"/>
        <v>12</v>
      </c>
      <c r="E8" s="21" t="s">
        <v>119</v>
      </c>
      <c r="F8" s="21" t="s">
        <v>119</v>
      </c>
      <c r="G8" s="97">
        <f>SUM(BLB!C8)</f>
        <v>0</v>
      </c>
      <c r="H8" s="50">
        <f>SUM(BLB!D8)</f>
        <v>0</v>
      </c>
      <c r="I8" s="35">
        <f>SUM(BLB!E8)</f>
        <v>0</v>
      </c>
      <c r="J8" s="34"/>
      <c r="K8" s="41">
        <f>SUM('RSD A'!C8)</f>
        <v>0</v>
      </c>
      <c r="L8" s="32">
        <f>SUM('RSD A'!D8)</f>
        <v>1</v>
      </c>
      <c r="M8" s="35">
        <f>SUM('RSD A'!E8)</f>
        <v>1</v>
      </c>
      <c r="N8" s="34"/>
      <c r="O8" s="41">
        <f>SUM('RSD B'!C8)</f>
        <v>1</v>
      </c>
      <c r="P8" s="32">
        <f>SUM('RSD B'!D8)</f>
        <v>3</v>
      </c>
      <c r="Q8" s="35">
        <f>SUM('RSD B'!E8)</f>
        <v>4</v>
      </c>
      <c r="R8" s="23"/>
      <c r="S8" s="41">
        <f>SUM('RSD C'!C8)</f>
        <v>1</v>
      </c>
      <c r="T8" s="32">
        <f>SUM('RSD C'!D8)</f>
        <v>6</v>
      </c>
      <c r="U8" s="35">
        <f>SUM('RSD C'!E8)</f>
        <v>7</v>
      </c>
      <c r="V8" s="23"/>
      <c r="W8" s="41">
        <f>SUM('RSD D'!C8)</f>
        <v>0</v>
      </c>
      <c r="X8" s="32">
        <f>SUM('RSD D'!D8)</f>
        <v>0</v>
      </c>
      <c r="Y8" s="80">
        <f>SUM('RSD D'!E8)</f>
        <v>0</v>
      </c>
      <c r="Z8" s="47"/>
    </row>
    <row r="9" spans="1:26" ht="12.75">
      <c r="A9" s="67" t="s">
        <v>51</v>
      </c>
      <c r="B9" t="s">
        <v>52</v>
      </c>
      <c r="C9" s="119" t="s">
        <v>190</v>
      </c>
      <c r="D9" s="105">
        <f t="shared" si="0"/>
        <v>9</v>
      </c>
      <c r="E9" s="105">
        <f>SUM(BLB!F9+'RSD A'!F9+'RSD B'!F9+'RSD C'!F9+'RSD D'!F9)</f>
        <v>12</v>
      </c>
      <c r="F9" s="105">
        <f>SUM(D9-E9)</f>
        <v>-3</v>
      </c>
      <c r="G9" s="97">
        <f>SUM(BLB!C9)</f>
        <v>0</v>
      </c>
      <c r="H9" s="50">
        <f>SUM(BLB!D9)</f>
        <v>1</v>
      </c>
      <c r="I9" s="35">
        <f>SUM(BLB!E9)</f>
        <v>1</v>
      </c>
      <c r="J9" s="33"/>
      <c r="K9" s="41">
        <f>SUM('RSD A'!C9)</f>
        <v>1</v>
      </c>
      <c r="L9" s="32">
        <f>SUM('RSD A'!D9)</f>
        <v>0</v>
      </c>
      <c r="M9" s="35">
        <f>SUM('RSD A'!E9)</f>
        <v>1</v>
      </c>
      <c r="N9" s="33"/>
      <c r="O9" s="41">
        <f>SUM('RSD B'!C9)</f>
        <v>0</v>
      </c>
      <c r="P9" s="32">
        <f>SUM('RSD B'!D9)</f>
        <v>0</v>
      </c>
      <c r="Q9" s="35">
        <f>SUM('RSD B'!E9)</f>
        <v>0</v>
      </c>
      <c r="R9" s="21"/>
      <c r="S9" s="41">
        <f>SUM('RSD C'!C9)</f>
        <v>2</v>
      </c>
      <c r="T9" s="32">
        <f>SUM('RSD C'!D9)</f>
        <v>5</v>
      </c>
      <c r="U9" s="35">
        <f>SUM('RSD C'!E9)</f>
        <v>7</v>
      </c>
      <c r="V9" s="21"/>
      <c r="W9" s="41">
        <f>SUM('RSD D'!C9)</f>
        <v>0</v>
      </c>
      <c r="X9" s="32">
        <f>SUM('RSD D'!D9)</f>
        <v>0</v>
      </c>
      <c r="Y9" s="80">
        <f>SUM('RSD D'!E9)</f>
        <v>0</v>
      </c>
      <c r="Z9" s="47"/>
    </row>
    <row r="10" spans="1:26" ht="12.75">
      <c r="A10" s="67" t="s">
        <v>61</v>
      </c>
      <c r="B10" t="s">
        <v>288</v>
      </c>
      <c r="C10" s="119" t="s">
        <v>191</v>
      </c>
      <c r="D10" s="105">
        <f t="shared" si="0"/>
        <v>0</v>
      </c>
      <c r="E10" s="21" t="s">
        <v>119</v>
      </c>
      <c r="F10" s="21" t="s">
        <v>119</v>
      </c>
      <c r="G10" s="97">
        <f>SUM(BLB!C10)</f>
        <v>0</v>
      </c>
      <c r="H10" s="50">
        <f>SUM(BLB!D10)</f>
        <v>0</v>
      </c>
      <c r="I10" s="35">
        <f>SUM(BLB!E10)</f>
        <v>0</v>
      </c>
      <c r="J10" s="34"/>
      <c r="K10" s="41">
        <f>SUM('RSD A'!C10)</f>
        <v>0</v>
      </c>
      <c r="L10" s="32">
        <f>SUM('RSD A'!D10)</f>
        <v>0</v>
      </c>
      <c r="M10" s="35">
        <f>SUM('RSD A'!E10)</f>
        <v>0</v>
      </c>
      <c r="N10" s="34"/>
      <c r="O10" s="41">
        <f>SUM('RSD B'!C10)</f>
        <v>0</v>
      </c>
      <c r="P10" s="32">
        <f>SUM('RSD B'!D10)</f>
        <v>0</v>
      </c>
      <c r="Q10" s="35">
        <f>SUM('RSD B'!E10)</f>
        <v>0</v>
      </c>
      <c r="R10" s="23"/>
      <c r="S10" s="41">
        <f>SUM('RSD C'!C10)</f>
        <v>0</v>
      </c>
      <c r="T10" s="32">
        <f>SUM('RSD C'!D10)</f>
        <v>0</v>
      </c>
      <c r="U10" s="35">
        <f>SUM('RSD C'!E10)</f>
        <v>0</v>
      </c>
      <c r="V10" s="23"/>
      <c r="W10" s="41">
        <f>SUM('RSD D'!C10)</f>
        <v>0</v>
      </c>
      <c r="X10" s="32">
        <f>SUM('RSD D'!D10)</f>
        <v>0</v>
      </c>
      <c r="Y10" s="80">
        <f>SUM('RSD D'!E10)</f>
        <v>0</v>
      </c>
      <c r="Z10" s="47"/>
    </row>
    <row r="11" spans="1:26" ht="12.75">
      <c r="A11" s="18"/>
      <c r="C11" s="119"/>
      <c r="D11" s="105"/>
      <c r="E11" s="55"/>
      <c r="F11" s="55"/>
      <c r="G11" s="51"/>
      <c r="H11" s="51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33"/>
    </row>
    <row r="12" spans="1:26" ht="12.75">
      <c r="A12" s="67" t="s">
        <v>130</v>
      </c>
      <c r="B12" t="s">
        <v>8</v>
      </c>
      <c r="C12" s="119" t="s">
        <v>192</v>
      </c>
      <c r="D12" s="105">
        <f aca="true" t="shared" si="1" ref="D12:D21">SUM(I12+M12+Q12+U12+Y12)</f>
        <v>51</v>
      </c>
      <c r="E12" s="21" t="s">
        <v>119</v>
      </c>
      <c r="F12" s="21" t="s">
        <v>119</v>
      </c>
      <c r="G12" s="97">
        <f>SUM(BLB!C12)</f>
        <v>0</v>
      </c>
      <c r="H12" s="50">
        <f>SUM(BLB!D12)</f>
        <v>1</v>
      </c>
      <c r="I12" s="35">
        <f>SUM(BLB!E12)</f>
        <v>1</v>
      </c>
      <c r="J12" s="34"/>
      <c r="K12" s="41">
        <f>SUM('RSD A'!C12)</f>
        <v>7</v>
      </c>
      <c r="L12" s="32">
        <f>SUM('RSD A'!D12)</f>
        <v>6</v>
      </c>
      <c r="M12" s="35">
        <f>SUM('RSD A'!E12)</f>
        <v>13</v>
      </c>
      <c r="N12" s="34"/>
      <c r="O12" s="41">
        <f>SUM('RSD B'!C12)</f>
        <v>8</v>
      </c>
      <c r="P12" s="32">
        <f>SUM('RSD B'!D12)</f>
        <v>6</v>
      </c>
      <c r="Q12" s="35">
        <f>SUM('RSD B'!E12)</f>
        <v>14</v>
      </c>
      <c r="R12" s="23"/>
      <c r="S12" s="41">
        <f>SUM('RSD C'!C12)</f>
        <v>12</v>
      </c>
      <c r="T12" s="32">
        <f>SUM('RSD C'!D12)</f>
        <v>5</v>
      </c>
      <c r="U12" s="35">
        <f>SUM('RSD C'!E12)</f>
        <v>17</v>
      </c>
      <c r="V12" s="23"/>
      <c r="W12" s="41">
        <f>SUM('RSD D'!C12)</f>
        <v>4</v>
      </c>
      <c r="X12" s="32">
        <f>SUM('RSD D'!D12)</f>
        <v>2</v>
      </c>
      <c r="Y12" s="80">
        <f>SUM('RSD D'!E12)</f>
        <v>6</v>
      </c>
      <c r="Z12" s="47"/>
    </row>
    <row r="13" spans="1:26" ht="12.75">
      <c r="A13" s="67" t="s">
        <v>130</v>
      </c>
      <c r="B13" t="s">
        <v>317</v>
      </c>
      <c r="C13" s="119" t="s">
        <v>193</v>
      </c>
      <c r="D13" s="105">
        <f t="shared" si="1"/>
        <v>3</v>
      </c>
      <c r="E13" s="21" t="s">
        <v>119</v>
      </c>
      <c r="F13" s="21" t="s">
        <v>119</v>
      </c>
      <c r="G13" s="97">
        <f>SUM(BLB!C13)</f>
        <v>0</v>
      </c>
      <c r="H13" s="50">
        <f>SUM(BLB!D13)</f>
        <v>0</v>
      </c>
      <c r="I13" s="35">
        <f>SUM(BLB!E13)</f>
        <v>0</v>
      </c>
      <c r="J13" s="34"/>
      <c r="K13" s="41">
        <f>SUM('RSD A'!C13)</f>
        <v>0</v>
      </c>
      <c r="L13" s="32">
        <f>SUM('RSD A'!D13)</f>
        <v>0</v>
      </c>
      <c r="M13" s="35">
        <f>SUM('RSD A'!E13)</f>
        <v>0</v>
      </c>
      <c r="N13" s="34"/>
      <c r="O13" s="41">
        <f>SUM('RSD B'!C13)</f>
        <v>1</v>
      </c>
      <c r="P13" s="32">
        <f>SUM('RSD B'!D13)</f>
        <v>1</v>
      </c>
      <c r="Q13" s="35">
        <f>SUM('RSD B'!E13)</f>
        <v>2</v>
      </c>
      <c r="R13" s="23"/>
      <c r="S13" s="41">
        <f>SUM('RSD C'!C13)</f>
        <v>0</v>
      </c>
      <c r="T13" s="32">
        <f>SUM('RSD C'!D13)</f>
        <v>0</v>
      </c>
      <c r="U13" s="35">
        <f>SUM('RSD C'!E13)</f>
        <v>0</v>
      </c>
      <c r="V13" s="23"/>
      <c r="W13" s="41">
        <f>SUM('RSD D'!C13)</f>
        <v>0</v>
      </c>
      <c r="X13" s="32">
        <f>SUM('RSD D'!D13)</f>
        <v>1</v>
      </c>
      <c r="Y13" s="80">
        <f>SUM('RSD D'!E13)</f>
        <v>1</v>
      </c>
      <c r="Z13" s="47"/>
    </row>
    <row r="14" spans="1:26" ht="12.75">
      <c r="A14" s="67" t="s">
        <v>9</v>
      </c>
      <c r="B14" t="s">
        <v>10</v>
      </c>
      <c r="C14" s="119" t="s">
        <v>194</v>
      </c>
      <c r="D14" s="105">
        <f t="shared" si="1"/>
        <v>31</v>
      </c>
      <c r="E14" s="105">
        <f>SUM(BLB!F14+'RSD A'!F14+'RSD B'!F14+'RSD C'!F14+'RSD D'!F14)</f>
        <v>337</v>
      </c>
      <c r="F14" s="105">
        <f>SUM(D14+D15+D16+D19+D51-E14)</f>
        <v>-37</v>
      </c>
      <c r="G14" s="97">
        <f>SUM(BLB!C14)</f>
        <v>3</v>
      </c>
      <c r="H14" s="50">
        <f>SUM(BLB!D14)</f>
        <v>0</v>
      </c>
      <c r="I14" s="35">
        <f>SUM(BLB!E14)</f>
        <v>3</v>
      </c>
      <c r="J14" s="33"/>
      <c r="K14" s="41">
        <f>SUM('RSD A'!C14)</f>
        <v>7</v>
      </c>
      <c r="L14" s="32">
        <f>SUM('RSD A'!D14)</f>
        <v>3</v>
      </c>
      <c r="M14" s="35">
        <f>SUM('RSD A'!E14)</f>
        <v>10</v>
      </c>
      <c r="N14" s="33"/>
      <c r="O14" s="41">
        <f>SUM('RSD B'!C14)</f>
        <v>1</v>
      </c>
      <c r="P14" s="32">
        <f>SUM('RSD B'!D14)</f>
        <v>1</v>
      </c>
      <c r="Q14" s="35">
        <f>SUM('RSD B'!E14)</f>
        <v>2</v>
      </c>
      <c r="R14" s="21"/>
      <c r="S14" s="41">
        <f>SUM('RSD C'!C14)</f>
        <v>9</v>
      </c>
      <c r="T14" s="32">
        <f>SUM('RSD C'!D14)</f>
        <v>1</v>
      </c>
      <c r="U14" s="35">
        <f>SUM('RSD C'!E14)</f>
        <v>10</v>
      </c>
      <c r="V14" s="21"/>
      <c r="W14" s="41">
        <f>SUM('RSD D'!C14)</f>
        <v>5</v>
      </c>
      <c r="X14" s="32">
        <f>SUM('RSD D'!D14)</f>
        <v>1</v>
      </c>
      <c r="Y14" s="80">
        <f>SUM('RSD D'!E14)</f>
        <v>6</v>
      </c>
      <c r="Z14" s="47"/>
    </row>
    <row r="15" spans="1:26" ht="12.75">
      <c r="A15" s="67" t="s">
        <v>11</v>
      </c>
      <c r="B15" t="s">
        <v>292</v>
      </c>
      <c r="C15" s="119" t="s">
        <v>195</v>
      </c>
      <c r="D15" s="105">
        <f t="shared" si="1"/>
        <v>48</v>
      </c>
      <c r="E15" s="21" t="s">
        <v>119</v>
      </c>
      <c r="F15" s="21" t="s">
        <v>119</v>
      </c>
      <c r="G15" s="97">
        <f>SUM(BLB!C15)</f>
        <v>1</v>
      </c>
      <c r="H15" s="50">
        <f>SUM(BLB!D15)</f>
        <v>2</v>
      </c>
      <c r="I15" s="35">
        <f>SUM(BLB!E15)</f>
        <v>3</v>
      </c>
      <c r="J15" s="33"/>
      <c r="K15" s="41">
        <f>SUM('RSD A'!C15)</f>
        <v>11</v>
      </c>
      <c r="L15" s="32">
        <f>SUM('RSD A'!D15)</f>
        <v>6</v>
      </c>
      <c r="M15" s="35">
        <f>SUM('RSD A'!E15)</f>
        <v>17</v>
      </c>
      <c r="N15" s="33"/>
      <c r="O15" s="41">
        <f>SUM('RSD B'!C15)</f>
        <v>9</v>
      </c>
      <c r="P15" s="32">
        <f>SUM('RSD B'!D15)</f>
        <v>4</v>
      </c>
      <c r="Q15" s="35">
        <f>SUM('RSD B'!E15)</f>
        <v>13</v>
      </c>
      <c r="R15" s="21"/>
      <c r="S15" s="41">
        <f>SUM('RSD C'!C15)</f>
        <v>5</v>
      </c>
      <c r="T15" s="32">
        <f>SUM('RSD C'!D15)</f>
        <v>3</v>
      </c>
      <c r="U15" s="35">
        <f>SUM('RSD C'!E15)</f>
        <v>8</v>
      </c>
      <c r="V15" s="21"/>
      <c r="W15" s="41">
        <f>SUM('RSD D'!C15)</f>
        <v>4</v>
      </c>
      <c r="X15" s="32">
        <f>SUM('RSD D'!D15)</f>
        <v>3</v>
      </c>
      <c r="Y15" s="80">
        <f>SUM('RSD D'!E15)</f>
        <v>7</v>
      </c>
      <c r="Z15" s="47"/>
    </row>
    <row r="16" spans="1:26" ht="12.75">
      <c r="A16" s="67" t="s">
        <v>12</v>
      </c>
      <c r="B16" t="s">
        <v>13</v>
      </c>
      <c r="C16" s="119" t="s">
        <v>196</v>
      </c>
      <c r="D16" s="105">
        <f t="shared" si="1"/>
        <v>218</v>
      </c>
      <c r="E16" s="21" t="s">
        <v>119</v>
      </c>
      <c r="F16" s="21" t="s">
        <v>119</v>
      </c>
      <c r="G16" s="97">
        <f>SUM(BLB!C16)</f>
        <v>2</v>
      </c>
      <c r="H16" s="50">
        <f>SUM(BLB!D16)</f>
        <v>6</v>
      </c>
      <c r="I16" s="35">
        <f>SUM(BLB!E16)</f>
        <v>8</v>
      </c>
      <c r="J16" s="33"/>
      <c r="K16" s="41">
        <f>SUM('RSD A'!C16)</f>
        <v>40</v>
      </c>
      <c r="L16" s="32">
        <f>SUM('RSD A'!D16)</f>
        <v>27</v>
      </c>
      <c r="M16" s="35">
        <f>SUM('RSD A'!E16)</f>
        <v>67</v>
      </c>
      <c r="N16" s="33"/>
      <c r="O16" s="41">
        <f>SUM('RSD B'!C16)</f>
        <v>33</v>
      </c>
      <c r="P16" s="32">
        <f>SUM('RSD B'!D16)</f>
        <v>24</v>
      </c>
      <c r="Q16" s="35">
        <f>SUM('RSD B'!E16)</f>
        <v>57</v>
      </c>
      <c r="R16" s="21"/>
      <c r="S16" s="41">
        <f>SUM('RSD C'!C16)</f>
        <v>25</v>
      </c>
      <c r="T16" s="32">
        <f>SUM('RSD C'!D16)</f>
        <v>19</v>
      </c>
      <c r="U16" s="35">
        <f>SUM('RSD C'!E16)</f>
        <v>44</v>
      </c>
      <c r="V16" s="21"/>
      <c r="W16" s="41">
        <f>SUM('RSD D'!C16)</f>
        <v>19</v>
      </c>
      <c r="X16" s="32">
        <f>SUM('RSD D'!D16)</f>
        <v>23</v>
      </c>
      <c r="Y16" s="80">
        <f>SUM('RSD D'!E16)</f>
        <v>42</v>
      </c>
      <c r="Z16" s="47"/>
    </row>
    <row r="17" spans="1:26" ht="12.75">
      <c r="A17" s="67" t="s">
        <v>130</v>
      </c>
      <c r="B17" t="s">
        <v>310</v>
      </c>
      <c r="C17" s="119" t="s">
        <v>294</v>
      </c>
      <c r="D17" s="105">
        <f t="shared" si="1"/>
        <v>3</v>
      </c>
      <c r="E17" s="21" t="s">
        <v>119</v>
      </c>
      <c r="F17" s="21" t="s">
        <v>119</v>
      </c>
      <c r="G17" s="97">
        <f>SUM(BLB!C17)</f>
        <v>0</v>
      </c>
      <c r="H17" s="50">
        <f>SUM(BLB!D17)</f>
        <v>0</v>
      </c>
      <c r="I17" s="35">
        <f>SUM(BLB!E17)</f>
        <v>0</v>
      </c>
      <c r="J17" s="33"/>
      <c r="K17" s="41">
        <f>SUM('RSD A'!C17)</f>
        <v>0</v>
      </c>
      <c r="L17" s="32">
        <f>SUM('RSD A'!D17)</f>
        <v>2</v>
      </c>
      <c r="M17" s="35">
        <f>SUM('RSD A'!E17)</f>
        <v>2</v>
      </c>
      <c r="N17" s="33"/>
      <c r="O17" s="41">
        <f>SUM('RSD B'!C17)</f>
        <v>0</v>
      </c>
      <c r="P17" s="32">
        <f>SUM('RSD B'!D17)</f>
        <v>0</v>
      </c>
      <c r="Q17" s="35">
        <f>SUM('RSD B'!E17)</f>
        <v>0</v>
      </c>
      <c r="R17" s="21"/>
      <c r="S17" s="41">
        <f>SUM('RSD C'!C17)</f>
        <v>1</v>
      </c>
      <c r="T17" s="32">
        <f>SUM('RSD C'!D17)</f>
        <v>0</v>
      </c>
      <c r="U17" s="35">
        <f>SUM('RSD C'!E17)</f>
        <v>1</v>
      </c>
      <c r="V17" s="21"/>
      <c r="W17" s="41">
        <f>SUM('RSD D'!C17)</f>
        <v>0</v>
      </c>
      <c r="X17" s="32">
        <f>SUM('RSD D'!D17)</f>
        <v>0</v>
      </c>
      <c r="Y17" s="80">
        <f>SUM('RSD D'!E17)</f>
        <v>0</v>
      </c>
      <c r="Z17" s="47"/>
    </row>
    <row r="18" spans="1:26" ht="12.75">
      <c r="A18" s="67" t="s">
        <v>130</v>
      </c>
      <c r="B18" t="s">
        <v>311</v>
      </c>
      <c r="C18" s="119" t="s">
        <v>295</v>
      </c>
      <c r="D18" s="105">
        <f t="shared" si="1"/>
        <v>1</v>
      </c>
      <c r="E18" s="21" t="s">
        <v>119</v>
      </c>
      <c r="F18" s="21" t="s">
        <v>119</v>
      </c>
      <c r="G18" s="97">
        <f>SUM(BLB!C18)</f>
        <v>1</v>
      </c>
      <c r="H18" s="50">
        <f>SUM(BLB!D18)</f>
        <v>0</v>
      </c>
      <c r="I18" s="35">
        <f>SUM(BLB!E18)</f>
        <v>1</v>
      </c>
      <c r="J18" s="33"/>
      <c r="K18" s="41">
        <f>SUM('RSD A'!C18)</f>
        <v>0</v>
      </c>
      <c r="L18" s="32">
        <f>SUM('RSD A'!D18)</f>
        <v>0</v>
      </c>
      <c r="M18" s="35">
        <f>SUM('RSD A'!E18)</f>
        <v>0</v>
      </c>
      <c r="N18" s="33"/>
      <c r="O18" s="41">
        <f>SUM('RSD B'!C18)</f>
        <v>0</v>
      </c>
      <c r="P18" s="32">
        <f>SUM('RSD B'!D18)</f>
        <v>0</v>
      </c>
      <c r="Q18" s="35">
        <f>SUM('RSD B'!E18)</f>
        <v>0</v>
      </c>
      <c r="R18" s="21"/>
      <c r="S18" s="41">
        <f>SUM('RSD C'!C18)</f>
        <v>0</v>
      </c>
      <c r="T18" s="32">
        <f>SUM('RSD C'!D18)</f>
        <v>0</v>
      </c>
      <c r="U18" s="35">
        <f>SUM('RSD C'!E18)</f>
        <v>0</v>
      </c>
      <c r="V18" s="21"/>
      <c r="W18" s="41">
        <f>SUM('RSD D'!C18)</f>
        <v>0</v>
      </c>
      <c r="X18" s="32">
        <f>SUM('RSD D'!D18)</f>
        <v>0</v>
      </c>
      <c r="Y18" s="80">
        <f>SUM('RSD D'!E18)</f>
        <v>0</v>
      </c>
      <c r="Z18" s="47"/>
    </row>
    <row r="19" spans="1:26" ht="12.75">
      <c r="A19" s="67" t="s">
        <v>130</v>
      </c>
      <c r="B19" t="s">
        <v>293</v>
      </c>
      <c r="C19" s="119" t="s">
        <v>197</v>
      </c>
      <c r="D19" s="105">
        <f t="shared" si="1"/>
        <v>0</v>
      </c>
      <c r="E19" s="21" t="s">
        <v>119</v>
      </c>
      <c r="F19" s="21" t="s">
        <v>119</v>
      </c>
      <c r="G19" s="97">
        <f>SUM(BLB!C19)</f>
        <v>0</v>
      </c>
      <c r="H19" s="50">
        <f>SUM(BLB!D19)</f>
        <v>0</v>
      </c>
      <c r="I19" s="35">
        <f>SUM(BLB!E19)</f>
        <v>0</v>
      </c>
      <c r="J19" s="33"/>
      <c r="K19" s="41">
        <f>SUM('RSD A'!C19)</f>
        <v>0</v>
      </c>
      <c r="L19" s="32">
        <f>SUM('RSD A'!D19)</f>
        <v>0</v>
      </c>
      <c r="M19" s="35">
        <f>SUM('RSD A'!E19)</f>
        <v>0</v>
      </c>
      <c r="N19" s="33"/>
      <c r="O19" s="41">
        <f>SUM('RSD B'!C19)</f>
        <v>0</v>
      </c>
      <c r="P19" s="32">
        <f>SUM('RSD B'!D19)</f>
        <v>0</v>
      </c>
      <c r="Q19" s="35">
        <f>SUM('RSD B'!E19)</f>
        <v>0</v>
      </c>
      <c r="R19" s="21"/>
      <c r="S19" s="41">
        <f>SUM('RSD C'!C19)</f>
        <v>0</v>
      </c>
      <c r="T19" s="32">
        <f>SUM('RSD C'!D19)</f>
        <v>0</v>
      </c>
      <c r="U19" s="35">
        <f>SUM('RSD C'!E19)</f>
        <v>0</v>
      </c>
      <c r="V19" s="21"/>
      <c r="W19" s="41">
        <f>SUM('RSD D'!C19)</f>
        <v>0</v>
      </c>
      <c r="X19" s="32">
        <f>SUM('RSD D'!D19)</f>
        <v>0</v>
      </c>
      <c r="Y19" s="80">
        <f>SUM('RSD D'!E19)</f>
        <v>0</v>
      </c>
      <c r="Z19" s="47"/>
    </row>
    <row r="20" spans="1:26" ht="12.75">
      <c r="A20" s="67" t="s">
        <v>130</v>
      </c>
      <c r="B20" t="s">
        <v>312</v>
      </c>
      <c r="C20" s="119" t="s">
        <v>314</v>
      </c>
      <c r="D20" s="105">
        <f t="shared" si="1"/>
        <v>13</v>
      </c>
      <c r="E20" s="21" t="s">
        <v>119</v>
      </c>
      <c r="F20" s="21" t="s">
        <v>119</v>
      </c>
      <c r="G20" s="97">
        <f>SUM(BLB!C20)</f>
        <v>0</v>
      </c>
      <c r="H20" s="50">
        <f>SUM(BLB!D20)</f>
        <v>0</v>
      </c>
      <c r="I20" s="35">
        <f>SUM(BLB!E20)</f>
        <v>0</v>
      </c>
      <c r="J20" s="33"/>
      <c r="K20" s="41">
        <f>SUM('RSD A'!C20)</f>
        <v>3</v>
      </c>
      <c r="L20" s="32">
        <f>SUM('RSD A'!D20)</f>
        <v>2</v>
      </c>
      <c r="M20" s="35">
        <f>SUM('RSD A'!E20)</f>
        <v>5</v>
      </c>
      <c r="N20" s="33"/>
      <c r="O20" s="41">
        <f>SUM('RSD B'!C20)</f>
        <v>3</v>
      </c>
      <c r="P20" s="32">
        <f>SUM('RSD B'!D20)</f>
        <v>0</v>
      </c>
      <c r="Q20" s="35">
        <f>SUM('RSD B'!E20)</f>
        <v>3</v>
      </c>
      <c r="R20" s="21"/>
      <c r="S20" s="41">
        <f>SUM('RSD C'!C20)</f>
        <v>2</v>
      </c>
      <c r="T20" s="32">
        <f>SUM('RSD C'!D20)</f>
        <v>0</v>
      </c>
      <c r="U20" s="35">
        <f>SUM('RSD C'!E20)</f>
        <v>2</v>
      </c>
      <c r="V20" s="21"/>
      <c r="W20" s="41">
        <f>SUM('RSD D'!C20)</f>
        <v>1</v>
      </c>
      <c r="X20" s="32">
        <f>SUM('RSD D'!D20)</f>
        <v>2</v>
      </c>
      <c r="Y20" s="80">
        <f>SUM('RSD D'!E20)</f>
        <v>3</v>
      </c>
      <c r="Z20" s="47"/>
    </row>
    <row r="21" spans="1:26" ht="12.75">
      <c r="A21" s="67" t="s">
        <v>130</v>
      </c>
      <c r="B21" t="s">
        <v>316</v>
      </c>
      <c r="C21" s="119" t="s">
        <v>296</v>
      </c>
      <c r="D21" s="105">
        <f t="shared" si="1"/>
        <v>0</v>
      </c>
      <c r="E21" s="21" t="s">
        <v>119</v>
      </c>
      <c r="F21" s="21" t="s">
        <v>119</v>
      </c>
      <c r="G21" s="97">
        <f>SUM(BLB!C21)</f>
        <v>0</v>
      </c>
      <c r="H21" s="50">
        <f>SUM(BLB!D21)</f>
        <v>0</v>
      </c>
      <c r="I21" s="35">
        <f>SUM(BLB!E21)</f>
        <v>0</v>
      </c>
      <c r="J21" s="33"/>
      <c r="K21" s="41">
        <f>SUM('RSD A'!C21)</f>
        <v>0</v>
      </c>
      <c r="L21" s="32">
        <f>SUM('RSD A'!D21)</f>
        <v>0</v>
      </c>
      <c r="M21" s="35">
        <f>SUM('RSD A'!E21)</f>
        <v>0</v>
      </c>
      <c r="N21" s="33"/>
      <c r="O21" s="41">
        <f>SUM('RSD B'!C21)</f>
        <v>0</v>
      </c>
      <c r="P21" s="32">
        <f>SUM('RSD B'!D21)</f>
        <v>0</v>
      </c>
      <c r="Q21" s="35">
        <f>SUM('RSD B'!E21)</f>
        <v>0</v>
      </c>
      <c r="R21" s="21"/>
      <c r="S21" s="41">
        <f>SUM('RSD C'!C21)</f>
        <v>0</v>
      </c>
      <c r="T21" s="32">
        <f>SUM('RSD C'!D21)</f>
        <v>0</v>
      </c>
      <c r="U21" s="35">
        <f>SUM('RSD C'!E21)</f>
        <v>0</v>
      </c>
      <c r="V21" s="21"/>
      <c r="W21" s="41">
        <f>SUM('RSD D'!C21)</f>
        <v>0</v>
      </c>
      <c r="X21" s="32">
        <f>SUM('RSD D'!D21)</f>
        <v>0</v>
      </c>
      <c r="Y21" s="80">
        <f>SUM('RSD D'!E21)</f>
        <v>0</v>
      </c>
      <c r="Z21" s="47"/>
    </row>
    <row r="22" spans="1:26" ht="13.5" thickBot="1">
      <c r="A22" s="67" t="s">
        <v>130</v>
      </c>
      <c r="B22" t="s">
        <v>309</v>
      </c>
      <c r="C22" s="119" t="s">
        <v>281</v>
      </c>
      <c r="D22" s="130">
        <f>SUM(I22+M22+Q22+U22+Y22)</f>
        <v>0</v>
      </c>
      <c r="E22" s="130">
        <f>SUM(BLB!F22+'RSD A'!F22+'RSD B'!F22+'RSD C'!F22+'RSD D'!F22)</f>
        <v>0</v>
      </c>
      <c r="F22" s="131">
        <f>SUM(D22-E22)</f>
        <v>0</v>
      </c>
      <c r="G22" s="97">
        <f>SUM(BLB!C22)</f>
        <v>0</v>
      </c>
      <c r="H22" s="50">
        <f>SUM(BLB!D22)</f>
        <v>0</v>
      </c>
      <c r="I22" s="35">
        <f>SUM(BLB!E22)</f>
        <v>0</v>
      </c>
      <c r="J22" s="33"/>
      <c r="K22" s="41">
        <f>SUM('RSD A'!C22)</f>
        <v>0</v>
      </c>
      <c r="L22" s="32">
        <f>SUM('RSD A'!D22)</f>
        <v>0</v>
      </c>
      <c r="M22" s="35">
        <f>SUM('RSD A'!E22)</f>
        <v>0</v>
      </c>
      <c r="N22" s="33"/>
      <c r="O22" s="41">
        <f>SUM('RSD B'!C22)</f>
        <v>0</v>
      </c>
      <c r="P22" s="32">
        <f>SUM('RSD B'!D22)</f>
        <v>0</v>
      </c>
      <c r="Q22" s="35">
        <f>SUM('RSD B'!E22)</f>
        <v>0</v>
      </c>
      <c r="R22" s="21"/>
      <c r="S22" s="41">
        <f>SUM('RSD C'!C22)</f>
        <v>0</v>
      </c>
      <c r="T22" s="32">
        <f>SUM('RSD C'!D22)</f>
        <v>0</v>
      </c>
      <c r="U22" s="35">
        <f>SUM('RSD C'!E22)</f>
        <v>0</v>
      </c>
      <c r="V22" s="21"/>
      <c r="W22" s="41">
        <f>SUM('RSD D'!C22)</f>
        <v>0</v>
      </c>
      <c r="X22" s="32">
        <f>SUM('RSD D'!D22)</f>
        <v>0</v>
      </c>
      <c r="Y22" s="80">
        <f>SUM('RSD D'!E22)</f>
        <v>0</v>
      </c>
      <c r="Z22" s="47"/>
    </row>
    <row r="23" spans="1:26" ht="12.75">
      <c r="A23" s="67" t="s">
        <v>131</v>
      </c>
      <c r="B23" t="s">
        <v>326</v>
      </c>
      <c r="C23" s="119" t="s">
        <v>198</v>
      </c>
      <c r="D23" s="179">
        <f>SUM(D24+I23+M23+Q23+U23+Y23)</f>
        <v>18</v>
      </c>
      <c r="E23" s="135">
        <f>SUM(D24+BLB!F23+'RSD A'!F23+'RSD B'!F23+'RSD C'!F23+'RSD D'!F23)</f>
        <v>18</v>
      </c>
      <c r="F23" s="135">
        <f>SUM(D23-E23)</f>
        <v>0</v>
      </c>
      <c r="G23" s="97">
        <f>SUM(BLB!C23)</f>
        <v>0</v>
      </c>
      <c r="H23" s="50">
        <f>SUM(BLB!D23)</f>
        <v>0</v>
      </c>
      <c r="I23" s="35">
        <f>SUM(BLB!E23)</f>
        <v>0</v>
      </c>
      <c r="J23" s="33"/>
      <c r="K23" s="41">
        <f>SUM('RSD A'!C23)</f>
        <v>0</v>
      </c>
      <c r="L23" s="32">
        <f>SUM('RSD A'!D23)</f>
        <v>0</v>
      </c>
      <c r="M23" s="35">
        <f>SUM('RSD A'!E23)</f>
        <v>0</v>
      </c>
      <c r="N23" s="33"/>
      <c r="O23" s="41">
        <f>SUM('RSD B'!C23)</f>
        <v>0</v>
      </c>
      <c r="P23" s="32">
        <f>SUM('RSD B'!D23)</f>
        <v>0</v>
      </c>
      <c r="Q23" s="35">
        <f>SUM('RSD B'!E23)</f>
        <v>0</v>
      </c>
      <c r="R23" s="21"/>
      <c r="S23" s="41">
        <f>SUM('RSD C'!C23)</f>
        <v>0</v>
      </c>
      <c r="T23" s="32">
        <f>SUM('RSD C'!D23)</f>
        <v>0</v>
      </c>
      <c r="U23" s="35">
        <f>SUM('RSD C'!E23)</f>
        <v>0</v>
      </c>
      <c r="V23" s="21"/>
      <c r="W23" s="41">
        <f>SUM('RSD D'!C23)</f>
        <v>0</v>
      </c>
      <c r="X23" s="32">
        <f>SUM('RSD D'!D23)</f>
        <v>0</v>
      </c>
      <c r="Y23" s="80">
        <f>SUM('RSD D'!E23)</f>
        <v>0</v>
      </c>
      <c r="Z23" s="47"/>
    </row>
    <row r="24" spans="1:26" ht="13.5" thickBot="1">
      <c r="A24" s="18"/>
      <c r="C24" s="133" t="s">
        <v>306</v>
      </c>
      <c r="D24" s="180">
        <v>18</v>
      </c>
      <c r="E24" s="178"/>
      <c r="F24" s="134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33"/>
    </row>
    <row r="25" spans="1:26" ht="12.75">
      <c r="A25" s="67" t="s">
        <v>14</v>
      </c>
      <c r="B25" t="s">
        <v>140</v>
      </c>
      <c r="C25" s="119" t="s">
        <v>199</v>
      </c>
      <c r="D25" s="132">
        <f>SUM(I25+M25+Q25+U25+Y25)</f>
        <v>64</v>
      </c>
      <c r="E25" s="132">
        <f>SUM(BLB!F25+'RSD A'!F25+'RSD B'!F25+'RSD C'!F25+'RSD D'!F25)</f>
        <v>63</v>
      </c>
      <c r="F25" s="132">
        <f>SUM(D25+D28+D21-E25)</f>
        <v>1</v>
      </c>
      <c r="G25" s="97">
        <f>SUM(BLB!C25)</f>
        <v>5</v>
      </c>
      <c r="H25" s="50">
        <f>SUM(BLB!D25)</f>
        <v>1</v>
      </c>
      <c r="I25" s="35">
        <f>SUM(BLB!E25)</f>
        <v>6</v>
      </c>
      <c r="J25" s="33"/>
      <c r="K25" s="41">
        <f>SUM('RSD A'!C25)</f>
        <v>7</v>
      </c>
      <c r="L25" s="32">
        <f>SUM('RSD A'!D25)</f>
        <v>3</v>
      </c>
      <c r="M25" s="35">
        <f>SUM('RSD A'!E25)</f>
        <v>10</v>
      </c>
      <c r="N25" s="33"/>
      <c r="O25" s="41">
        <f>SUM('RSD B'!C25)</f>
        <v>17</v>
      </c>
      <c r="P25" s="32">
        <f>SUM('RSD B'!D25)</f>
        <v>4</v>
      </c>
      <c r="Q25" s="35">
        <f>SUM('RSD B'!E25)</f>
        <v>21</v>
      </c>
      <c r="R25" s="21"/>
      <c r="S25" s="41">
        <f>SUM('RSD C'!C25)</f>
        <v>11</v>
      </c>
      <c r="T25" s="32">
        <f>SUM('RSD C'!D25)</f>
        <v>3</v>
      </c>
      <c r="U25" s="35">
        <f>SUM('RSD C'!E25)</f>
        <v>14</v>
      </c>
      <c r="V25" s="21"/>
      <c r="W25" s="41">
        <f>SUM('RSD D'!C25)</f>
        <v>12</v>
      </c>
      <c r="X25" s="32">
        <f>SUM('RSD D'!D25)</f>
        <v>1</v>
      </c>
      <c r="Y25" s="80">
        <f>SUM('RSD D'!E25)</f>
        <v>13</v>
      </c>
      <c r="Z25" s="47"/>
    </row>
    <row r="26" spans="1:26" ht="12.75">
      <c r="A26" s="67" t="s">
        <v>14</v>
      </c>
      <c r="B26" t="s">
        <v>168</v>
      </c>
      <c r="C26" s="119" t="s">
        <v>200</v>
      </c>
      <c r="D26" s="21" t="s">
        <v>119</v>
      </c>
      <c r="E26" s="21" t="s">
        <v>119</v>
      </c>
      <c r="F26" s="21" t="s">
        <v>119</v>
      </c>
      <c r="G26" s="99" t="s">
        <v>119</v>
      </c>
      <c r="H26" s="52" t="s">
        <v>119</v>
      </c>
      <c r="I26" s="23" t="s">
        <v>119</v>
      </c>
      <c r="J26" s="23" t="s">
        <v>119</v>
      </c>
      <c r="K26" s="23" t="s">
        <v>119</v>
      </c>
      <c r="L26" s="23" t="s">
        <v>119</v>
      </c>
      <c r="M26" s="23" t="s">
        <v>119</v>
      </c>
      <c r="N26" s="23" t="s">
        <v>119</v>
      </c>
      <c r="O26" s="23" t="s">
        <v>119</v>
      </c>
      <c r="P26" s="23" t="s">
        <v>119</v>
      </c>
      <c r="Q26" s="23" t="s">
        <v>119</v>
      </c>
      <c r="R26" s="23" t="s">
        <v>119</v>
      </c>
      <c r="S26" s="23" t="s">
        <v>119</v>
      </c>
      <c r="T26" s="23" t="s">
        <v>119</v>
      </c>
      <c r="U26" s="23" t="s">
        <v>119</v>
      </c>
      <c r="V26" s="23" t="s">
        <v>119</v>
      </c>
      <c r="W26" s="23" t="s">
        <v>119</v>
      </c>
      <c r="X26" s="23" t="s">
        <v>119</v>
      </c>
      <c r="Y26" s="23" t="s">
        <v>119</v>
      </c>
      <c r="Z26" s="47"/>
    </row>
    <row r="27" spans="1:26" ht="12.75">
      <c r="A27" s="67" t="s">
        <v>14</v>
      </c>
      <c r="B27" t="s">
        <v>169</v>
      </c>
      <c r="C27" s="119" t="s">
        <v>201</v>
      </c>
      <c r="D27" s="21" t="s">
        <v>119</v>
      </c>
      <c r="E27" s="21" t="s">
        <v>119</v>
      </c>
      <c r="F27" s="21" t="s">
        <v>119</v>
      </c>
      <c r="G27" s="99" t="s">
        <v>119</v>
      </c>
      <c r="H27" s="52" t="s">
        <v>119</v>
      </c>
      <c r="I27" s="23" t="s">
        <v>119</v>
      </c>
      <c r="J27" s="23" t="s">
        <v>119</v>
      </c>
      <c r="K27" s="23" t="s">
        <v>119</v>
      </c>
      <c r="L27" s="23" t="s">
        <v>119</v>
      </c>
      <c r="M27" s="23" t="s">
        <v>119</v>
      </c>
      <c r="N27" s="23" t="s">
        <v>119</v>
      </c>
      <c r="O27" s="23" t="s">
        <v>119</v>
      </c>
      <c r="P27" s="23" t="s">
        <v>119</v>
      </c>
      <c r="Q27" s="23" t="s">
        <v>119</v>
      </c>
      <c r="R27" s="23" t="s">
        <v>119</v>
      </c>
      <c r="S27" s="23" t="s">
        <v>119</v>
      </c>
      <c r="T27" s="23" t="s">
        <v>119</v>
      </c>
      <c r="U27" s="23" t="s">
        <v>119</v>
      </c>
      <c r="V27" s="23" t="s">
        <v>119</v>
      </c>
      <c r="W27" s="23" t="s">
        <v>119</v>
      </c>
      <c r="X27" s="23" t="s">
        <v>119</v>
      </c>
      <c r="Y27" s="23" t="s">
        <v>119</v>
      </c>
      <c r="Z27" s="47"/>
    </row>
    <row r="28" spans="1:26" ht="12.75">
      <c r="A28" s="67" t="s">
        <v>55</v>
      </c>
      <c r="B28" t="s">
        <v>54</v>
      </c>
      <c r="C28" s="119" t="s">
        <v>202</v>
      </c>
      <c r="D28" s="105">
        <f>SUM(I28+M28+Q28+U28+Y28)</f>
        <v>0</v>
      </c>
      <c r="E28" s="21" t="s">
        <v>119</v>
      </c>
      <c r="F28" s="21" t="s">
        <v>119</v>
      </c>
      <c r="G28" s="97">
        <f>SUM(BLB!C28)</f>
        <v>0</v>
      </c>
      <c r="H28" s="50">
        <f>SUM(BLB!D28)</f>
        <v>0</v>
      </c>
      <c r="I28" s="35">
        <f>SUM(BLB!E28)</f>
        <v>0</v>
      </c>
      <c r="J28" s="34"/>
      <c r="K28" s="41">
        <f>SUM('RSD A'!C28)</f>
        <v>0</v>
      </c>
      <c r="L28" s="32">
        <f>SUM('RSD A'!D28)</f>
        <v>0</v>
      </c>
      <c r="M28" s="35">
        <f>SUM('RSD A'!E28)</f>
        <v>0</v>
      </c>
      <c r="N28" s="34"/>
      <c r="O28" s="41">
        <f>SUM('RSD B'!C28)</f>
        <v>0</v>
      </c>
      <c r="P28" s="32">
        <f>SUM('RSD B'!D28)</f>
        <v>0</v>
      </c>
      <c r="Q28" s="35">
        <f>SUM('RSD B'!E28)</f>
        <v>0</v>
      </c>
      <c r="R28" s="23"/>
      <c r="S28" s="41">
        <f>SUM('RSD C'!C28)</f>
        <v>0</v>
      </c>
      <c r="T28" s="32">
        <f>SUM('RSD C'!D28)</f>
        <v>0</v>
      </c>
      <c r="U28" s="35">
        <f>SUM('RSD C'!E28)</f>
        <v>0</v>
      </c>
      <c r="V28" s="23"/>
      <c r="W28" s="41">
        <f>SUM('RSD D'!C28)</f>
        <v>0</v>
      </c>
      <c r="X28" s="32">
        <f>SUM('RSD D'!D28)</f>
        <v>0</v>
      </c>
      <c r="Y28" s="80">
        <f>SUM('RSD D'!E28)</f>
        <v>0</v>
      </c>
      <c r="Z28" s="47"/>
    </row>
    <row r="29" spans="1:26" ht="12.75">
      <c r="A29" s="18"/>
      <c r="C29" s="119"/>
      <c r="D29" s="105"/>
      <c r="E29" s="105"/>
      <c r="F29" s="105"/>
      <c r="G29" s="100"/>
      <c r="H29" s="54"/>
      <c r="I29" s="55"/>
      <c r="J29" s="56"/>
      <c r="K29" s="44"/>
      <c r="L29" s="44"/>
      <c r="M29" s="55"/>
      <c r="N29" s="56"/>
      <c r="O29" s="44"/>
      <c r="P29" s="44"/>
      <c r="Q29" s="44"/>
      <c r="R29" s="45"/>
      <c r="S29" s="44"/>
      <c r="T29" s="44"/>
      <c r="U29" s="44"/>
      <c r="V29" s="45"/>
      <c r="W29" s="44"/>
      <c r="X29" s="44"/>
      <c r="Y29" s="45"/>
      <c r="Z29" s="47"/>
    </row>
    <row r="30" spans="1:26" ht="12.75">
      <c r="A30" s="67" t="s">
        <v>15</v>
      </c>
      <c r="B30" t="s">
        <v>141</v>
      </c>
      <c r="C30" s="119" t="s">
        <v>203</v>
      </c>
      <c r="D30" s="105">
        <f aca="true" t="shared" si="2" ref="D30:D35">SUM(I30+M30+Q30+U30+Y30)</f>
        <v>54</v>
      </c>
      <c r="E30" s="105">
        <f>SUM(BLB!F30+'RSD A'!F30+'RSD B'!F30+'RSD C'!F30+'RSD D'!F30)</f>
        <v>153</v>
      </c>
      <c r="F30" s="105">
        <f>SUM(D35+D34+D33+D32+D31+D30-E30)</f>
        <v>-17</v>
      </c>
      <c r="G30" s="97">
        <f>SUM(BLB!C30)</f>
        <v>6</v>
      </c>
      <c r="H30" s="50">
        <f>SUM(BLB!D30)</f>
        <v>1</v>
      </c>
      <c r="I30" s="35">
        <f>SUM(BLB!E30)</f>
        <v>7</v>
      </c>
      <c r="J30" s="33"/>
      <c r="K30" s="41">
        <f>SUM('RSD A'!C30)</f>
        <v>5</v>
      </c>
      <c r="L30" s="32">
        <f>SUM('RSD A'!D30)</f>
        <v>5</v>
      </c>
      <c r="M30" s="35">
        <f>SUM('RSD A'!E30)</f>
        <v>10</v>
      </c>
      <c r="N30" s="33"/>
      <c r="O30" s="41">
        <f>SUM('RSD B'!C30)</f>
        <v>4</v>
      </c>
      <c r="P30" s="32">
        <f>SUM('RSD B'!D30)</f>
        <v>9</v>
      </c>
      <c r="Q30" s="35">
        <f>SUM('RSD B'!E30)</f>
        <v>13</v>
      </c>
      <c r="R30" s="21"/>
      <c r="S30" s="41">
        <f>SUM('RSD C'!C30)</f>
        <v>9</v>
      </c>
      <c r="T30" s="32">
        <f>SUM('RSD C'!D30)</f>
        <v>5</v>
      </c>
      <c r="U30" s="35">
        <f>SUM('RSD C'!E30)</f>
        <v>14</v>
      </c>
      <c r="V30" s="21"/>
      <c r="W30" s="41">
        <f>SUM('RSD D'!C30)</f>
        <v>6</v>
      </c>
      <c r="X30" s="32">
        <f>SUM('RSD D'!D30)</f>
        <v>4</v>
      </c>
      <c r="Y30" s="80">
        <f>SUM('RSD D'!E30)</f>
        <v>10</v>
      </c>
      <c r="Z30" s="47"/>
    </row>
    <row r="31" spans="1:26" ht="12.75">
      <c r="A31" s="67" t="s">
        <v>15</v>
      </c>
      <c r="B31" t="s">
        <v>170</v>
      </c>
      <c r="C31" s="119" t="s">
        <v>204</v>
      </c>
      <c r="D31" s="105">
        <f t="shared" si="2"/>
        <v>76</v>
      </c>
      <c r="E31" s="21" t="s">
        <v>119</v>
      </c>
      <c r="F31" s="21" t="s">
        <v>119</v>
      </c>
      <c r="G31" s="97">
        <f>SUM(BLB!C31)</f>
        <v>16</v>
      </c>
      <c r="H31" s="50">
        <f>SUM(BLB!D31)</f>
        <v>9</v>
      </c>
      <c r="I31" s="35">
        <f>SUM(BLB!E31)</f>
        <v>25</v>
      </c>
      <c r="J31" s="34"/>
      <c r="K31" s="41">
        <f>SUM('RSD A'!C31)</f>
        <v>7</v>
      </c>
      <c r="L31" s="32">
        <f>SUM('RSD A'!D31)</f>
        <v>8</v>
      </c>
      <c r="M31" s="35">
        <f>SUM('RSD A'!E31)</f>
        <v>15</v>
      </c>
      <c r="N31" s="34"/>
      <c r="O31" s="41">
        <f>SUM('RSD B'!C31)</f>
        <v>4</v>
      </c>
      <c r="P31" s="32">
        <f>SUM('RSD B'!D31)</f>
        <v>5</v>
      </c>
      <c r="Q31" s="35">
        <f>SUM('RSD B'!E31)</f>
        <v>9</v>
      </c>
      <c r="R31" s="23"/>
      <c r="S31" s="41">
        <f>SUM('RSD C'!C31)</f>
        <v>7</v>
      </c>
      <c r="T31" s="32">
        <f>SUM('RSD C'!D31)</f>
        <v>5</v>
      </c>
      <c r="U31" s="35">
        <f>SUM('RSD C'!E31)</f>
        <v>12</v>
      </c>
      <c r="V31" s="23"/>
      <c r="W31" s="41">
        <f>SUM('RSD D'!C31)</f>
        <v>12</v>
      </c>
      <c r="X31" s="32">
        <f>SUM('RSD D'!D31)</f>
        <v>3</v>
      </c>
      <c r="Y31" s="80">
        <f>SUM('RSD D'!E31)</f>
        <v>15</v>
      </c>
      <c r="Z31" s="47"/>
    </row>
    <row r="32" spans="1:26" ht="12.75">
      <c r="A32" s="67" t="s">
        <v>15</v>
      </c>
      <c r="B32" s="37" t="s">
        <v>323</v>
      </c>
      <c r="C32" s="146" t="s">
        <v>217</v>
      </c>
      <c r="D32" s="105">
        <f t="shared" si="2"/>
        <v>0</v>
      </c>
      <c r="E32" s="21" t="s">
        <v>119</v>
      </c>
      <c r="F32" s="21" t="s">
        <v>119</v>
      </c>
      <c r="G32" s="97">
        <f>SUM(BLB!C32)</f>
        <v>0</v>
      </c>
      <c r="H32" s="50">
        <f>SUM(BLB!D32)</f>
        <v>0</v>
      </c>
      <c r="I32" s="35">
        <f>SUM(BLB!E32)</f>
        <v>0</v>
      </c>
      <c r="J32" s="34"/>
      <c r="K32" s="41">
        <f>SUM('RSD A'!C32)</f>
        <v>0</v>
      </c>
      <c r="L32" s="32">
        <f>SUM('RSD A'!D32)</f>
        <v>0</v>
      </c>
      <c r="M32" s="35">
        <f>SUM('RSD A'!E32)</f>
        <v>0</v>
      </c>
      <c r="N32" s="34"/>
      <c r="O32" s="41">
        <f>SUM('RSD B'!C32)</f>
        <v>0</v>
      </c>
      <c r="P32" s="32">
        <f>SUM('RSD B'!D32)</f>
        <v>0</v>
      </c>
      <c r="Q32" s="35">
        <f>SUM('RSD B'!E32)</f>
        <v>0</v>
      </c>
      <c r="R32" s="23"/>
      <c r="S32" s="41">
        <f>SUM('RSD C'!C32)</f>
        <v>0</v>
      </c>
      <c r="T32" s="32">
        <f>SUM('RSD C'!D32)</f>
        <v>0</v>
      </c>
      <c r="U32" s="35">
        <f>SUM('RSD C'!E32)</f>
        <v>0</v>
      </c>
      <c r="V32" s="23"/>
      <c r="W32" s="41">
        <f>SUM('RSD D'!C32)</f>
        <v>0</v>
      </c>
      <c r="X32" s="32">
        <f>SUM('RSD D'!D32)</f>
        <v>0</v>
      </c>
      <c r="Y32" s="80">
        <f>SUM('RSD D'!E32)</f>
        <v>0</v>
      </c>
      <c r="Z32" s="47"/>
    </row>
    <row r="33" spans="1:26" ht="12.75">
      <c r="A33" s="67" t="s">
        <v>15</v>
      </c>
      <c r="B33" t="s">
        <v>324</v>
      </c>
      <c r="C33" s="119" t="s">
        <v>205</v>
      </c>
      <c r="D33" s="105">
        <f t="shared" si="2"/>
        <v>6</v>
      </c>
      <c r="E33" s="21" t="s">
        <v>119</v>
      </c>
      <c r="F33" s="21" t="s">
        <v>119</v>
      </c>
      <c r="G33" s="97">
        <f>SUM(BLB!C33)</f>
        <v>1</v>
      </c>
      <c r="H33" s="50">
        <f>SUM(BLB!D33)</f>
        <v>0</v>
      </c>
      <c r="I33" s="35">
        <f>SUM(BLB!E33)</f>
        <v>1</v>
      </c>
      <c r="J33" s="34"/>
      <c r="K33" s="41">
        <f>SUM('RSD A'!C33)</f>
        <v>1</v>
      </c>
      <c r="L33" s="32">
        <f>SUM('RSD A'!D33)</f>
        <v>2</v>
      </c>
      <c r="M33" s="35">
        <f>SUM('RSD A'!E33)</f>
        <v>3</v>
      </c>
      <c r="N33" s="34"/>
      <c r="O33" s="41">
        <f>SUM('RSD B'!C33)</f>
        <v>0</v>
      </c>
      <c r="P33" s="32">
        <f>SUM('RSD B'!D33)</f>
        <v>1</v>
      </c>
      <c r="Q33" s="35">
        <f>SUM('RSD B'!E33)</f>
        <v>1</v>
      </c>
      <c r="R33" s="23"/>
      <c r="S33" s="41">
        <f>SUM('RSD C'!C33)</f>
        <v>1</v>
      </c>
      <c r="T33" s="32">
        <f>SUM('RSD C'!D33)</f>
        <v>0</v>
      </c>
      <c r="U33" s="35">
        <f>SUM('RSD C'!E33)</f>
        <v>1</v>
      </c>
      <c r="V33" s="23"/>
      <c r="W33" s="41">
        <f>SUM('RSD D'!C33)</f>
        <v>0</v>
      </c>
      <c r="X33" s="32">
        <f>SUM('RSD D'!D33)</f>
        <v>0</v>
      </c>
      <c r="Y33" s="80">
        <f>SUM('RSD D'!E33)</f>
        <v>0</v>
      </c>
      <c r="Z33" s="47"/>
    </row>
    <row r="34" spans="1:26" ht="12.75">
      <c r="A34" s="67" t="s">
        <v>15</v>
      </c>
      <c r="B34" s="37" t="s">
        <v>173</v>
      </c>
      <c r="C34" s="146" t="s">
        <v>206</v>
      </c>
      <c r="D34" s="105">
        <f t="shared" si="2"/>
        <v>0</v>
      </c>
      <c r="E34" s="21" t="s">
        <v>119</v>
      </c>
      <c r="F34" s="21" t="s">
        <v>119</v>
      </c>
      <c r="G34" s="97">
        <f>SUM(BLB!C34)</f>
        <v>0</v>
      </c>
      <c r="H34" s="50">
        <f>SUM(BLB!D34)</f>
        <v>0</v>
      </c>
      <c r="I34" s="35">
        <f>SUM(BLB!E34)</f>
        <v>0</v>
      </c>
      <c r="J34" s="34"/>
      <c r="K34" s="41">
        <f>SUM('RSD A'!C34)</f>
        <v>0</v>
      </c>
      <c r="L34" s="32">
        <f>SUM('RSD A'!D34)</f>
        <v>0</v>
      </c>
      <c r="M34" s="35">
        <f>SUM('RSD A'!E34)</f>
        <v>0</v>
      </c>
      <c r="N34" s="34"/>
      <c r="O34" s="41">
        <f>SUM('RSD B'!C34)</f>
        <v>0</v>
      </c>
      <c r="P34" s="32">
        <f>SUM('RSD B'!D34)</f>
        <v>0</v>
      </c>
      <c r="Q34" s="35">
        <f>SUM('RSD B'!E34)</f>
        <v>0</v>
      </c>
      <c r="R34" s="23"/>
      <c r="S34" s="41">
        <f>SUM('RSD C'!C34)</f>
        <v>0</v>
      </c>
      <c r="T34" s="32">
        <f>SUM('RSD C'!D34)</f>
        <v>0</v>
      </c>
      <c r="U34" s="35">
        <f>SUM('RSD C'!E34)</f>
        <v>0</v>
      </c>
      <c r="V34" s="23"/>
      <c r="W34" s="41">
        <f>SUM('RSD D'!C34)</f>
        <v>0</v>
      </c>
      <c r="X34" s="32">
        <f>SUM('RSD D'!D34)</f>
        <v>0</v>
      </c>
      <c r="Y34" s="80">
        <f>SUM('RSD D'!E34)</f>
        <v>0</v>
      </c>
      <c r="Z34" s="47"/>
    </row>
    <row r="35" spans="1:26" ht="12.75">
      <c r="A35" s="67" t="s">
        <v>15</v>
      </c>
      <c r="B35" s="37" t="s">
        <v>172</v>
      </c>
      <c r="C35" s="146" t="s">
        <v>207</v>
      </c>
      <c r="D35" s="105">
        <f t="shared" si="2"/>
        <v>0</v>
      </c>
      <c r="E35" s="21" t="s">
        <v>119</v>
      </c>
      <c r="F35" s="21" t="s">
        <v>119</v>
      </c>
      <c r="G35" s="97">
        <f>SUM(BLB!C35)</f>
        <v>0</v>
      </c>
      <c r="H35" s="50">
        <f>SUM(BLB!D35)</f>
        <v>0</v>
      </c>
      <c r="I35" s="35">
        <f>SUM(BLB!E35)</f>
        <v>0</v>
      </c>
      <c r="J35" s="34"/>
      <c r="K35" s="41">
        <f>SUM('RSD A'!C35)</f>
        <v>0</v>
      </c>
      <c r="L35" s="32">
        <f>SUM('RSD A'!D35)</f>
        <v>0</v>
      </c>
      <c r="M35" s="35">
        <f>SUM('RSD A'!E35)</f>
        <v>0</v>
      </c>
      <c r="N35" s="34"/>
      <c r="O35" s="41">
        <f>SUM('RSD B'!C35)</f>
        <v>0</v>
      </c>
      <c r="P35" s="32">
        <f>SUM('RSD B'!D35)</f>
        <v>0</v>
      </c>
      <c r="Q35" s="35">
        <f>SUM('RSD B'!E35)</f>
        <v>0</v>
      </c>
      <c r="R35" s="23"/>
      <c r="S35" s="41">
        <f>SUM('RSD C'!C35)</f>
        <v>0</v>
      </c>
      <c r="T35" s="32">
        <f>SUM('RSD C'!D35)</f>
        <v>0</v>
      </c>
      <c r="U35" s="35">
        <f>SUM('RSD C'!E35)</f>
        <v>0</v>
      </c>
      <c r="V35" s="23"/>
      <c r="W35" s="41">
        <f>SUM('RSD D'!C35)</f>
        <v>0</v>
      </c>
      <c r="X35" s="32">
        <f>SUM('RSD D'!D35)</f>
        <v>0</v>
      </c>
      <c r="Y35" s="80">
        <f>SUM('RSD D'!E35)</f>
        <v>0</v>
      </c>
      <c r="Z35" s="47"/>
    </row>
    <row r="36" spans="1:26" ht="12.75">
      <c r="A36" s="67" t="s">
        <v>15</v>
      </c>
      <c r="B36" t="s">
        <v>56</v>
      </c>
      <c r="C36" s="119" t="s">
        <v>208</v>
      </c>
      <c r="D36" s="21" t="s">
        <v>119</v>
      </c>
      <c r="E36" s="21" t="s">
        <v>119</v>
      </c>
      <c r="F36" s="21" t="s">
        <v>119</v>
      </c>
      <c r="G36" s="101" t="s">
        <v>119</v>
      </c>
      <c r="H36" s="53" t="s">
        <v>119</v>
      </c>
      <c r="I36" s="21" t="s">
        <v>119</v>
      </c>
      <c r="J36" s="21" t="s">
        <v>119</v>
      </c>
      <c r="K36" s="21" t="s">
        <v>119</v>
      </c>
      <c r="L36" s="21" t="s">
        <v>119</v>
      </c>
      <c r="M36" s="21" t="s">
        <v>119</v>
      </c>
      <c r="N36" s="21" t="s">
        <v>119</v>
      </c>
      <c r="O36" s="21" t="s">
        <v>119</v>
      </c>
      <c r="P36" s="21" t="s">
        <v>119</v>
      </c>
      <c r="Q36" s="21" t="s">
        <v>119</v>
      </c>
      <c r="R36" s="21" t="s">
        <v>119</v>
      </c>
      <c r="S36" s="21" t="s">
        <v>119</v>
      </c>
      <c r="T36" s="21" t="s">
        <v>119</v>
      </c>
      <c r="U36" s="21" t="s">
        <v>119</v>
      </c>
      <c r="V36" s="21" t="s">
        <v>119</v>
      </c>
      <c r="W36" s="21" t="s">
        <v>119</v>
      </c>
      <c r="X36" s="21" t="s">
        <v>119</v>
      </c>
      <c r="Y36" s="23" t="s">
        <v>119</v>
      </c>
      <c r="Z36" s="47"/>
    </row>
    <row r="37" spans="1:26" ht="12.75">
      <c r="A37" s="67" t="s">
        <v>15</v>
      </c>
      <c r="B37" t="s">
        <v>133</v>
      </c>
      <c r="C37" s="119" t="s">
        <v>209</v>
      </c>
      <c r="D37" s="21" t="s">
        <v>119</v>
      </c>
      <c r="E37" s="21" t="s">
        <v>119</v>
      </c>
      <c r="F37" s="21" t="s">
        <v>119</v>
      </c>
      <c r="G37" s="101" t="s">
        <v>119</v>
      </c>
      <c r="H37" s="53" t="s">
        <v>119</v>
      </c>
      <c r="I37" s="21" t="s">
        <v>119</v>
      </c>
      <c r="J37" s="21" t="s">
        <v>119</v>
      </c>
      <c r="K37" s="21" t="s">
        <v>119</v>
      </c>
      <c r="L37" s="21" t="s">
        <v>119</v>
      </c>
      <c r="M37" s="21" t="s">
        <v>119</v>
      </c>
      <c r="N37" s="21" t="s">
        <v>119</v>
      </c>
      <c r="O37" s="21" t="s">
        <v>119</v>
      </c>
      <c r="P37" s="21" t="s">
        <v>119</v>
      </c>
      <c r="Q37" s="21" t="s">
        <v>119</v>
      </c>
      <c r="R37" s="21" t="s">
        <v>119</v>
      </c>
      <c r="S37" s="21" t="s">
        <v>119</v>
      </c>
      <c r="T37" s="21" t="s">
        <v>119</v>
      </c>
      <c r="U37" s="21" t="s">
        <v>119</v>
      </c>
      <c r="V37" s="21" t="s">
        <v>119</v>
      </c>
      <c r="W37" s="21" t="s">
        <v>119</v>
      </c>
      <c r="X37" s="21" t="s">
        <v>119</v>
      </c>
      <c r="Y37" s="23" t="s">
        <v>119</v>
      </c>
      <c r="Z37" s="47"/>
    </row>
    <row r="38" spans="1:26" ht="12.75">
      <c r="A38" s="67" t="s">
        <v>15</v>
      </c>
      <c r="B38" t="s">
        <v>135</v>
      </c>
      <c r="C38" s="119" t="s">
        <v>210</v>
      </c>
      <c r="D38" s="21" t="s">
        <v>119</v>
      </c>
      <c r="E38" s="21" t="s">
        <v>119</v>
      </c>
      <c r="F38" s="21" t="s">
        <v>119</v>
      </c>
      <c r="G38" s="101" t="s">
        <v>119</v>
      </c>
      <c r="H38" s="53" t="s">
        <v>119</v>
      </c>
      <c r="I38" s="21" t="s">
        <v>119</v>
      </c>
      <c r="J38" s="21" t="s">
        <v>119</v>
      </c>
      <c r="K38" s="21" t="s">
        <v>119</v>
      </c>
      <c r="L38" s="21" t="s">
        <v>119</v>
      </c>
      <c r="M38" s="21" t="s">
        <v>119</v>
      </c>
      <c r="N38" s="21" t="s">
        <v>119</v>
      </c>
      <c r="O38" s="21" t="s">
        <v>119</v>
      </c>
      <c r="P38" s="21" t="s">
        <v>119</v>
      </c>
      <c r="Q38" s="21" t="s">
        <v>119</v>
      </c>
      <c r="R38" s="21" t="s">
        <v>119</v>
      </c>
      <c r="S38" s="21" t="s">
        <v>119</v>
      </c>
      <c r="T38" s="21" t="s">
        <v>119</v>
      </c>
      <c r="U38" s="21" t="s">
        <v>119</v>
      </c>
      <c r="V38" s="21" t="s">
        <v>119</v>
      </c>
      <c r="W38" s="21" t="s">
        <v>119</v>
      </c>
      <c r="X38" s="21" t="s">
        <v>119</v>
      </c>
      <c r="Y38" s="23" t="s">
        <v>119</v>
      </c>
      <c r="Z38" s="47"/>
    </row>
    <row r="39" spans="1:26" ht="12.75">
      <c r="A39" s="18"/>
      <c r="C39" s="119"/>
      <c r="D39" s="105"/>
      <c r="E39" s="105"/>
      <c r="F39" s="105"/>
      <c r="G39" s="100"/>
      <c r="H39" s="54"/>
      <c r="I39" s="55"/>
      <c r="J39" s="56"/>
      <c r="K39" s="44"/>
      <c r="L39" s="44"/>
      <c r="M39" s="55"/>
      <c r="N39" s="56"/>
      <c r="O39" s="44"/>
      <c r="P39" s="44"/>
      <c r="Q39" s="44"/>
      <c r="R39" s="45"/>
      <c r="S39" s="44"/>
      <c r="T39" s="44"/>
      <c r="U39" s="44"/>
      <c r="V39" s="45"/>
      <c r="W39" s="44"/>
      <c r="X39" s="44"/>
      <c r="Y39" s="45"/>
      <c r="Z39" s="47"/>
    </row>
    <row r="40" spans="1:26" ht="12.75">
      <c r="A40" s="67" t="s">
        <v>16</v>
      </c>
      <c r="B40" t="s">
        <v>331</v>
      </c>
      <c r="C40" s="119" t="s">
        <v>239</v>
      </c>
      <c r="D40" s="105">
        <f aca="true" t="shared" si="3" ref="D40:D53">SUM(I40+M40+Q40+U40+Y40)</f>
        <v>16</v>
      </c>
      <c r="E40" s="105">
        <f>SUM(BLB!F40+'RSD A'!F40+'RSD B'!F40+'RSD C'!F40+'RSD D'!F40)</f>
        <v>18</v>
      </c>
      <c r="F40" s="55">
        <f>SUM(D40+D44+D61-E40)</f>
        <v>-2</v>
      </c>
      <c r="G40" s="97">
        <f>SUM(BLB!C40)</f>
        <v>0</v>
      </c>
      <c r="H40" s="50">
        <f>SUM(BLB!D40)</f>
        <v>0</v>
      </c>
      <c r="I40" s="35">
        <f>SUM(BLB!E40)</f>
        <v>0</v>
      </c>
      <c r="J40" s="33"/>
      <c r="K40" s="41">
        <f>SUM('RSD A'!C40)</f>
        <v>3</v>
      </c>
      <c r="L40" s="32">
        <f>SUM('RSD A'!D40)</f>
        <v>0</v>
      </c>
      <c r="M40" s="35">
        <f>SUM('RSD A'!E40)</f>
        <v>3</v>
      </c>
      <c r="N40" s="33"/>
      <c r="O40" s="41">
        <f>SUM('RSD B'!C40)</f>
        <v>1</v>
      </c>
      <c r="P40" s="32">
        <f>SUM('RSD B'!D40)</f>
        <v>2</v>
      </c>
      <c r="Q40" s="35">
        <f>SUM('RSD B'!E40)</f>
        <v>3</v>
      </c>
      <c r="R40" s="21"/>
      <c r="S40" s="41">
        <f>SUM('RSD C'!C40)</f>
        <v>2</v>
      </c>
      <c r="T40" s="32">
        <f>SUM('RSD C'!D40)</f>
        <v>2</v>
      </c>
      <c r="U40" s="35">
        <f>SUM('RSD C'!E40)</f>
        <v>4</v>
      </c>
      <c r="V40" s="21"/>
      <c r="W40" s="41">
        <f>SUM('RSD D'!C40)</f>
        <v>4</v>
      </c>
      <c r="X40" s="32">
        <f>SUM('RSD D'!D40)</f>
        <v>2</v>
      </c>
      <c r="Y40" s="80">
        <f>SUM('RSD D'!E40)</f>
        <v>6</v>
      </c>
      <c r="Z40" s="47"/>
    </row>
    <row r="41" spans="1:26" ht="12.75">
      <c r="A41" s="67" t="s">
        <v>16</v>
      </c>
      <c r="B41" t="s">
        <v>332</v>
      </c>
      <c r="C41" s="119" t="s">
        <v>236</v>
      </c>
      <c r="D41" s="105">
        <f t="shared" si="3"/>
        <v>2</v>
      </c>
      <c r="E41" s="105">
        <f>SUM(BLB!F41+'RSD A'!F41+'RSD B'!F41+'RSD C'!F41+'RSD D'!F41)</f>
        <v>3</v>
      </c>
      <c r="F41" s="55">
        <f>SUM(D41+D60-E41)</f>
        <v>-1</v>
      </c>
      <c r="G41" s="97">
        <f>SUM(BLB!C41)</f>
        <v>0</v>
      </c>
      <c r="H41" s="50">
        <f>SUM(BLB!D41)</f>
        <v>0</v>
      </c>
      <c r="I41" s="35">
        <f>SUM(BLB!E41)</f>
        <v>0</v>
      </c>
      <c r="J41" s="33"/>
      <c r="K41" s="41">
        <f>SUM('RSD A'!C41)</f>
        <v>0</v>
      </c>
      <c r="L41" s="32">
        <f>SUM('RSD A'!D41)</f>
        <v>0</v>
      </c>
      <c r="M41" s="35">
        <f>SUM('RSD A'!E41)</f>
        <v>0</v>
      </c>
      <c r="N41" s="33"/>
      <c r="O41" s="41">
        <f>SUM('RSD B'!C41)</f>
        <v>1</v>
      </c>
      <c r="P41" s="32">
        <f>SUM('RSD B'!D41)</f>
        <v>0</v>
      </c>
      <c r="Q41" s="35">
        <f>SUM('RSD B'!E41)</f>
        <v>1</v>
      </c>
      <c r="R41" s="21"/>
      <c r="S41" s="41">
        <f>SUM('RSD C'!C41)</f>
        <v>1</v>
      </c>
      <c r="T41" s="32">
        <f>SUM('RSD C'!D41)</f>
        <v>0</v>
      </c>
      <c r="U41" s="35">
        <f>SUM('RSD C'!E41)</f>
        <v>1</v>
      </c>
      <c r="V41" s="21"/>
      <c r="W41" s="41">
        <f>SUM('RSD D'!C41)</f>
        <v>0</v>
      </c>
      <c r="X41" s="32">
        <f>SUM('RSD D'!D41)</f>
        <v>0</v>
      </c>
      <c r="Y41" s="80">
        <f>SUM('RSD D'!E41)</f>
        <v>0</v>
      </c>
      <c r="Z41" s="47"/>
    </row>
    <row r="42" spans="1:26" ht="12.75">
      <c r="A42" s="67" t="s">
        <v>16</v>
      </c>
      <c r="B42" t="s">
        <v>333</v>
      </c>
      <c r="C42" s="119" t="s">
        <v>238</v>
      </c>
      <c r="D42" s="105">
        <f t="shared" si="3"/>
        <v>14</v>
      </c>
      <c r="E42" s="105">
        <f>SUM(BLB!F42+'RSD A'!F42+'RSD B'!F42+'RSD C'!F42+'RSD D'!F42)</f>
        <v>16</v>
      </c>
      <c r="F42" s="55">
        <f>SUM(D42+D59-E42)</f>
        <v>-2</v>
      </c>
      <c r="G42" s="97">
        <f>SUM(BLB!C42)</f>
        <v>0</v>
      </c>
      <c r="H42" s="50">
        <f>SUM(BLB!D42)</f>
        <v>0</v>
      </c>
      <c r="I42" s="35">
        <f>SUM(BLB!E42)</f>
        <v>0</v>
      </c>
      <c r="J42" s="33"/>
      <c r="K42" s="41">
        <f>SUM('RSD A'!C42)</f>
        <v>2</v>
      </c>
      <c r="L42" s="32">
        <f>SUM('RSD A'!D42)</f>
        <v>3</v>
      </c>
      <c r="M42" s="35">
        <f>SUM('RSD A'!E42)</f>
        <v>5</v>
      </c>
      <c r="N42" s="33"/>
      <c r="O42" s="41">
        <f>SUM('RSD B'!C42)</f>
        <v>1</v>
      </c>
      <c r="P42" s="32">
        <f>SUM('RSD B'!D42)</f>
        <v>3</v>
      </c>
      <c r="Q42" s="35">
        <f>SUM('RSD B'!E42)</f>
        <v>4</v>
      </c>
      <c r="R42" s="21"/>
      <c r="S42" s="41">
        <f>SUM('RSD C'!C42)</f>
        <v>0</v>
      </c>
      <c r="T42" s="32">
        <f>SUM('RSD C'!D42)</f>
        <v>2</v>
      </c>
      <c r="U42" s="35">
        <f>SUM('RSD C'!E42)</f>
        <v>2</v>
      </c>
      <c r="V42" s="21"/>
      <c r="W42" s="41">
        <f>SUM('RSD D'!C42)</f>
        <v>1</v>
      </c>
      <c r="X42" s="32">
        <f>SUM('RSD D'!D42)</f>
        <v>2</v>
      </c>
      <c r="Y42" s="80">
        <f>SUM('RSD D'!E42)</f>
        <v>3</v>
      </c>
      <c r="Z42" s="47"/>
    </row>
    <row r="43" spans="1:26" ht="12.75">
      <c r="A43" s="67" t="s">
        <v>16</v>
      </c>
      <c r="B43" t="s">
        <v>336</v>
      </c>
      <c r="C43" s="119" t="s">
        <v>237</v>
      </c>
      <c r="D43" s="105">
        <f t="shared" si="3"/>
        <v>42</v>
      </c>
      <c r="E43" s="105">
        <f>SUM(BLB!F43+'RSD A'!F43+'RSD B'!F43+'RSD C'!F43+'RSD D'!F43)</f>
        <v>121</v>
      </c>
      <c r="F43" s="55">
        <f>SUM(D43+D46+D56+D57-E43)</f>
        <v>-3</v>
      </c>
      <c r="G43" s="97">
        <f>SUM(BLB!C43)</f>
        <v>0</v>
      </c>
      <c r="H43" s="50">
        <f>SUM(BLB!D43)</f>
        <v>2</v>
      </c>
      <c r="I43" s="35">
        <f>SUM(BLB!E43)</f>
        <v>2</v>
      </c>
      <c r="J43" s="33"/>
      <c r="K43" s="41">
        <f>SUM('RSD A'!C43)</f>
        <v>2</v>
      </c>
      <c r="L43" s="32">
        <f>SUM('RSD A'!D43)</f>
        <v>3</v>
      </c>
      <c r="M43" s="35">
        <f>SUM('RSD A'!E43)</f>
        <v>5</v>
      </c>
      <c r="N43" s="33"/>
      <c r="O43" s="41">
        <f>SUM('RSD B'!C43)</f>
        <v>8</v>
      </c>
      <c r="P43" s="32">
        <f>SUM('RSD B'!D43)</f>
        <v>10</v>
      </c>
      <c r="Q43" s="35">
        <f>SUM('RSD B'!E43)</f>
        <v>18</v>
      </c>
      <c r="R43" s="21"/>
      <c r="S43" s="41">
        <f>SUM('RSD C'!C43)</f>
        <v>5</v>
      </c>
      <c r="T43" s="32">
        <f>SUM('RSD C'!D43)</f>
        <v>6</v>
      </c>
      <c r="U43" s="35">
        <f>SUM('RSD C'!E43)</f>
        <v>11</v>
      </c>
      <c r="V43" s="21"/>
      <c r="W43" s="41">
        <f>SUM('RSD D'!C43)</f>
        <v>5</v>
      </c>
      <c r="X43" s="32">
        <f>SUM('RSD D'!D43)</f>
        <v>1</v>
      </c>
      <c r="Y43" s="80">
        <f>SUM('RSD D'!E43)</f>
        <v>6</v>
      </c>
      <c r="Z43" s="47"/>
    </row>
    <row r="44" spans="1:26" ht="12.75">
      <c r="A44" s="67" t="s">
        <v>16</v>
      </c>
      <c r="B44" t="s">
        <v>337</v>
      </c>
      <c r="C44" s="119" t="s">
        <v>255</v>
      </c>
      <c r="D44" s="105">
        <f t="shared" si="3"/>
        <v>0</v>
      </c>
      <c r="E44" s="21" t="s">
        <v>119</v>
      </c>
      <c r="F44" s="21" t="s">
        <v>119</v>
      </c>
      <c r="G44" s="97">
        <f>SUM(BLB!C44)</f>
        <v>0</v>
      </c>
      <c r="H44" s="50">
        <f>SUM(BLB!D44)</f>
        <v>0</v>
      </c>
      <c r="I44" s="35">
        <f>SUM(BLB!E44)</f>
        <v>0</v>
      </c>
      <c r="J44" s="34"/>
      <c r="K44" s="41">
        <f>SUM('RSD A'!C44)</f>
        <v>0</v>
      </c>
      <c r="L44" s="32">
        <f>SUM('RSD A'!D44)</f>
        <v>0</v>
      </c>
      <c r="M44" s="35">
        <f>SUM('RSD A'!E44)</f>
        <v>0</v>
      </c>
      <c r="N44" s="34"/>
      <c r="O44" s="41">
        <f>SUM('RSD B'!C44)</f>
        <v>0</v>
      </c>
      <c r="P44" s="32">
        <f>SUM('RSD B'!D44)</f>
        <v>0</v>
      </c>
      <c r="Q44" s="35">
        <f>SUM('RSD B'!E44)</f>
        <v>0</v>
      </c>
      <c r="R44" s="23"/>
      <c r="S44" s="41">
        <f>SUM('RSD C'!C44)</f>
        <v>0</v>
      </c>
      <c r="T44" s="32">
        <f>SUM('RSD C'!D44)</f>
        <v>0</v>
      </c>
      <c r="U44" s="35">
        <f>SUM('RSD C'!E44)</f>
        <v>0</v>
      </c>
      <c r="V44" s="23"/>
      <c r="W44" s="41">
        <f>SUM('RSD D'!C44)</f>
        <v>0</v>
      </c>
      <c r="X44" s="32">
        <f>SUM('RSD D'!D44)</f>
        <v>0</v>
      </c>
      <c r="Y44" s="80">
        <f>SUM('RSD D'!E44)</f>
        <v>0</v>
      </c>
      <c r="Z44" s="47"/>
    </row>
    <row r="45" spans="1:26" ht="12.75">
      <c r="A45" s="67" t="s">
        <v>16</v>
      </c>
      <c r="B45" t="s">
        <v>335</v>
      </c>
      <c r="C45" s="119" t="s">
        <v>240</v>
      </c>
      <c r="D45" s="105">
        <f t="shared" si="3"/>
        <v>9</v>
      </c>
      <c r="E45" s="105">
        <f>SUM(BLB!F45+'RSD A'!F45+'RSD B'!F45+'RSD C'!F45+'RSD D'!F45)</f>
        <v>9</v>
      </c>
      <c r="F45" s="55">
        <f>SUM(D45+D58-E45)</f>
        <v>0</v>
      </c>
      <c r="G45" s="97">
        <f>SUM(BLB!C45)</f>
        <v>2</v>
      </c>
      <c r="H45" s="50">
        <f>SUM(BLB!D45)</f>
        <v>1</v>
      </c>
      <c r="I45" s="35">
        <f>SUM(BLB!E45)</f>
        <v>3</v>
      </c>
      <c r="J45" s="33"/>
      <c r="K45" s="41">
        <f>SUM('RSD A'!C45)</f>
        <v>0</v>
      </c>
      <c r="L45" s="32">
        <f>SUM('RSD A'!D45)</f>
        <v>0</v>
      </c>
      <c r="M45" s="35">
        <f>SUM('RSD A'!E45)</f>
        <v>0</v>
      </c>
      <c r="N45" s="33"/>
      <c r="O45" s="41">
        <f>SUM('RSD B'!C45)</f>
        <v>1</v>
      </c>
      <c r="P45" s="32">
        <f>SUM('RSD B'!D45)</f>
        <v>2</v>
      </c>
      <c r="Q45" s="35">
        <f>SUM('RSD B'!E45)</f>
        <v>3</v>
      </c>
      <c r="R45" s="21"/>
      <c r="S45" s="41">
        <f>SUM('RSD C'!C45)</f>
        <v>1</v>
      </c>
      <c r="T45" s="32">
        <f>SUM('RSD C'!D45)</f>
        <v>1</v>
      </c>
      <c r="U45" s="35">
        <f>SUM('RSD C'!E45)</f>
        <v>2</v>
      </c>
      <c r="V45" s="21"/>
      <c r="W45" s="41">
        <f>SUM('RSD D'!C45)</f>
        <v>1</v>
      </c>
      <c r="X45" s="32">
        <f>SUM('RSD D'!D45)</f>
        <v>0</v>
      </c>
      <c r="Y45" s="80">
        <f>SUM('RSD D'!E45)</f>
        <v>1</v>
      </c>
      <c r="Z45" s="47"/>
    </row>
    <row r="46" spans="1:26" ht="12.75">
      <c r="A46" s="67" t="s">
        <v>16</v>
      </c>
      <c r="B46" t="s">
        <v>338</v>
      </c>
      <c r="C46" s="119" t="s">
        <v>327</v>
      </c>
      <c r="D46" s="105">
        <f t="shared" si="3"/>
        <v>63</v>
      </c>
      <c r="E46" s="21" t="s">
        <v>119</v>
      </c>
      <c r="F46" s="21" t="s">
        <v>119</v>
      </c>
      <c r="G46" s="97">
        <f>SUM(BLB!C46)</f>
        <v>0</v>
      </c>
      <c r="H46" s="50">
        <f>SUM(BLB!D46)</f>
        <v>0</v>
      </c>
      <c r="I46" s="35">
        <f>SUM(BLB!E46)</f>
        <v>0</v>
      </c>
      <c r="J46" s="33"/>
      <c r="K46" s="41">
        <f>SUM('RSD A'!C46)</f>
        <v>12</v>
      </c>
      <c r="L46" s="32">
        <f>SUM('RSD A'!D46)</f>
        <v>11</v>
      </c>
      <c r="M46" s="35">
        <f>SUM('RSD A'!E46)</f>
        <v>23</v>
      </c>
      <c r="N46" s="33"/>
      <c r="O46" s="41">
        <f>SUM('RSD B'!C46)</f>
        <v>9</v>
      </c>
      <c r="P46" s="32">
        <f>SUM('RSD B'!D46)</f>
        <v>5</v>
      </c>
      <c r="Q46" s="35">
        <f>SUM('RSD B'!E46)</f>
        <v>14</v>
      </c>
      <c r="R46" s="21"/>
      <c r="S46" s="41">
        <f>SUM('RSD C'!C46)</f>
        <v>11</v>
      </c>
      <c r="T46" s="32">
        <f>SUM('RSD C'!D46)</f>
        <v>4</v>
      </c>
      <c r="U46" s="35">
        <f>SUM('RSD C'!E46)</f>
        <v>15</v>
      </c>
      <c r="V46" s="21"/>
      <c r="W46" s="41">
        <f>SUM('RSD D'!C46)</f>
        <v>7</v>
      </c>
      <c r="X46" s="32">
        <f>SUM('RSD D'!D46)</f>
        <v>4</v>
      </c>
      <c r="Y46" s="80">
        <f>SUM('RSD D'!E46)</f>
        <v>11</v>
      </c>
      <c r="Z46" s="47"/>
    </row>
    <row r="47" spans="1:26" ht="12.75">
      <c r="A47" s="67" t="s">
        <v>16</v>
      </c>
      <c r="B47" t="s">
        <v>339</v>
      </c>
      <c r="C47" s="119" t="s">
        <v>242</v>
      </c>
      <c r="D47" s="105">
        <f t="shared" si="3"/>
        <v>56</v>
      </c>
      <c r="E47" s="105">
        <f>SUM(BLB!F47+'RSD A'!F47+'RSD B'!F47+'RSD C'!F47+'RSD D'!F47)</f>
        <v>57</v>
      </c>
      <c r="F47" s="55">
        <f>SUM(D47-E47)</f>
        <v>-1</v>
      </c>
      <c r="G47" s="97">
        <f>SUM(BLB!C47)</f>
        <v>0</v>
      </c>
      <c r="H47" s="50">
        <f>SUM(BLB!D47)</f>
        <v>0</v>
      </c>
      <c r="I47" s="35">
        <f>SUM(BLB!E47)</f>
        <v>0</v>
      </c>
      <c r="J47" s="33"/>
      <c r="K47" s="41">
        <f>SUM('RSD A'!C47)</f>
        <v>5</v>
      </c>
      <c r="L47" s="32">
        <f>SUM('RSD A'!D47)</f>
        <v>8</v>
      </c>
      <c r="M47" s="35">
        <f>SUM('RSD A'!E47)</f>
        <v>13</v>
      </c>
      <c r="N47" s="33"/>
      <c r="O47" s="41">
        <f>SUM('RSD B'!C47)</f>
        <v>7</v>
      </c>
      <c r="P47" s="32">
        <f>SUM('RSD B'!D47)</f>
        <v>10</v>
      </c>
      <c r="Q47" s="35">
        <f>SUM('RSD B'!E47)</f>
        <v>17</v>
      </c>
      <c r="R47" s="21"/>
      <c r="S47" s="41">
        <f>SUM('RSD C'!C47)</f>
        <v>14</v>
      </c>
      <c r="T47" s="32">
        <f>SUM('RSD C'!D47)</f>
        <v>7</v>
      </c>
      <c r="U47" s="35">
        <f>SUM('RSD C'!E47)</f>
        <v>21</v>
      </c>
      <c r="V47" s="21"/>
      <c r="W47" s="41">
        <f>SUM('RSD D'!C47)</f>
        <v>3</v>
      </c>
      <c r="X47" s="32">
        <f>SUM('RSD D'!D47)</f>
        <v>2</v>
      </c>
      <c r="Y47" s="80">
        <f>SUM('RSD D'!E47)</f>
        <v>5</v>
      </c>
      <c r="Z47" s="47"/>
    </row>
    <row r="48" spans="1:26" ht="12.75">
      <c r="A48" s="67" t="s">
        <v>16</v>
      </c>
      <c r="B48" t="s">
        <v>340</v>
      </c>
      <c r="C48" s="119" t="s">
        <v>253</v>
      </c>
      <c r="D48" s="105">
        <f t="shared" si="3"/>
        <v>8</v>
      </c>
      <c r="E48" s="105">
        <f>SUM(BLB!F48+'RSD A'!F48+'RSD B'!F48+'RSD C'!F48+'RSD D'!F48)</f>
        <v>9</v>
      </c>
      <c r="F48" s="55">
        <f>SUM(D48-E48)</f>
        <v>-1</v>
      </c>
      <c r="G48" s="97">
        <f>SUM(BLB!C48)</f>
        <v>0</v>
      </c>
      <c r="H48" s="50">
        <f>SUM(BLB!D48)</f>
        <v>0</v>
      </c>
      <c r="I48" s="35">
        <f>SUM(BLB!E48)</f>
        <v>0</v>
      </c>
      <c r="J48" s="33"/>
      <c r="K48" s="41">
        <f>SUM('RSD A'!C48)</f>
        <v>0</v>
      </c>
      <c r="L48" s="32">
        <f>SUM('RSD A'!D48)</f>
        <v>0</v>
      </c>
      <c r="M48" s="35">
        <f>SUM('RSD A'!E48)</f>
        <v>0</v>
      </c>
      <c r="N48" s="33"/>
      <c r="O48" s="41">
        <f>SUM('RSD B'!C48)</f>
        <v>2</v>
      </c>
      <c r="P48" s="32">
        <f>SUM('RSD B'!D48)</f>
        <v>0</v>
      </c>
      <c r="Q48" s="35">
        <f>SUM('RSD B'!E48)</f>
        <v>2</v>
      </c>
      <c r="R48" s="21"/>
      <c r="S48" s="41">
        <f>SUM('RSD C'!C48)</f>
        <v>4</v>
      </c>
      <c r="T48" s="32">
        <f>SUM('RSD C'!D48)</f>
        <v>2</v>
      </c>
      <c r="U48" s="35">
        <f>SUM('RSD C'!E48)</f>
        <v>6</v>
      </c>
      <c r="V48" s="21"/>
      <c r="W48" s="41">
        <f>SUM('RSD D'!C48)</f>
        <v>0</v>
      </c>
      <c r="X48" s="32">
        <f>SUM('RSD D'!D48)</f>
        <v>0</v>
      </c>
      <c r="Y48" s="80">
        <f>SUM('RSD D'!E48)</f>
        <v>0</v>
      </c>
      <c r="Z48" s="47"/>
    </row>
    <row r="49" spans="1:26" ht="12.75">
      <c r="A49" s="67" t="s">
        <v>16</v>
      </c>
      <c r="B49" t="s">
        <v>341</v>
      </c>
      <c r="C49" s="119" t="s">
        <v>241</v>
      </c>
      <c r="D49" s="105">
        <f t="shared" si="3"/>
        <v>21</v>
      </c>
      <c r="E49" s="105">
        <f>SUM(BLB!F49+'RSD A'!F49+'RSD B'!F49+'RSD C'!F49+'RSD D'!F49)</f>
        <v>21</v>
      </c>
      <c r="F49" s="55">
        <f>SUM(D49-E49)</f>
        <v>0</v>
      </c>
      <c r="G49" s="97">
        <f>SUM(BLB!C49)</f>
        <v>0</v>
      </c>
      <c r="H49" s="50">
        <f>SUM(BLB!D49)</f>
        <v>0</v>
      </c>
      <c r="I49" s="35">
        <f>SUM(BLB!E49)</f>
        <v>0</v>
      </c>
      <c r="J49" s="33"/>
      <c r="K49" s="41">
        <f>SUM('RSD A'!C49)</f>
        <v>1</v>
      </c>
      <c r="L49" s="32">
        <f>SUM('RSD A'!D49)</f>
        <v>0</v>
      </c>
      <c r="M49" s="35">
        <f>SUM('RSD A'!E49)</f>
        <v>1</v>
      </c>
      <c r="N49" s="33"/>
      <c r="O49" s="41">
        <f>SUM('RSD B'!C49)</f>
        <v>3</v>
      </c>
      <c r="P49" s="32">
        <f>SUM('RSD B'!D49)</f>
        <v>4</v>
      </c>
      <c r="Q49" s="35">
        <f>SUM('RSD B'!E49)</f>
        <v>7</v>
      </c>
      <c r="R49" s="21"/>
      <c r="S49" s="41">
        <f>SUM('RSD C'!C49)</f>
        <v>2</v>
      </c>
      <c r="T49" s="32">
        <f>SUM('RSD C'!D49)</f>
        <v>4</v>
      </c>
      <c r="U49" s="35">
        <f>SUM('RSD C'!E49)</f>
        <v>6</v>
      </c>
      <c r="V49" s="21"/>
      <c r="W49" s="41">
        <f>SUM('RSD D'!C49)</f>
        <v>4</v>
      </c>
      <c r="X49" s="32">
        <f>SUM('RSD D'!D49)</f>
        <v>3</v>
      </c>
      <c r="Y49" s="80">
        <f>SUM('RSD D'!E49)</f>
        <v>7</v>
      </c>
      <c r="Z49" s="47"/>
    </row>
    <row r="50" spans="1:26" ht="12.75">
      <c r="A50" s="67" t="s">
        <v>16</v>
      </c>
      <c r="B50" t="s">
        <v>342</v>
      </c>
      <c r="C50" s="119" t="s">
        <v>243</v>
      </c>
      <c r="D50" s="105">
        <f t="shared" si="3"/>
        <v>26</v>
      </c>
      <c r="E50" s="105">
        <f>SUM(BLB!F50+'RSD A'!F50+'RSD B'!F50+'RSD C'!F50+'RSD D'!F50)</f>
        <v>29</v>
      </c>
      <c r="F50" s="55">
        <f>SUM(D50-E50)</f>
        <v>-3</v>
      </c>
      <c r="G50" s="97">
        <f>SUM(BLB!C50)</f>
        <v>0</v>
      </c>
      <c r="H50" s="50">
        <f>SUM(BLB!D50)</f>
        <v>0</v>
      </c>
      <c r="I50" s="35">
        <f>SUM(BLB!E50)</f>
        <v>0</v>
      </c>
      <c r="J50" s="33"/>
      <c r="K50" s="41">
        <f>SUM('RSD A'!C50)</f>
        <v>1</v>
      </c>
      <c r="L50" s="32">
        <f>SUM('RSD A'!D50)</f>
        <v>2</v>
      </c>
      <c r="M50" s="35">
        <f>SUM('RSD A'!E50)</f>
        <v>3</v>
      </c>
      <c r="N50" s="33"/>
      <c r="O50" s="41">
        <f>SUM('RSD B'!C50)</f>
        <v>2</v>
      </c>
      <c r="P50" s="32">
        <f>SUM('RSD B'!D50)</f>
        <v>5</v>
      </c>
      <c r="Q50" s="35">
        <f>SUM('RSD B'!E50)</f>
        <v>7</v>
      </c>
      <c r="R50" s="21"/>
      <c r="S50" s="41">
        <f>SUM('RSD C'!C50)</f>
        <v>9</v>
      </c>
      <c r="T50" s="32">
        <f>SUM('RSD C'!D50)</f>
        <v>6</v>
      </c>
      <c r="U50" s="35">
        <f>SUM('RSD C'!E50)</f>
        <v>15</v>
      </c>
      <c r="V50" s="21"/>
      <c r="W50" s="41">
        <f>SUM('RSD D'!C50)</f>
        <v>0</v>
      </c>
      <c r="X50" s="32">
        <f>SUM('RSD D'!D50)</f>
        <v>1</v>
      </c>
      <c r="Y50" s="80">
        <f>SUM('RSD D'!E50)</f>
        <v>1</v>
      </c>
      <c r="Z50" s="47"/>
    </row>
    <row r="51" spans="1:26" ht="12.75">
      <c r="A51" s="67" t="s">
        <v>17</v>
      </c>
      <c r="B51" t="s">
        <v>174</v>
      </c>
      <c r="C51" s="119" t="s">
        <v>211</v>
      </c>
      <c r="D51" s="105">
        <f t="shared" si="3"/>
        <v>3</v>
      </c>
      <c r="E51" s="21" t="s">
        <v>119</v>
      </c>
      <c r="F51" s="21" t="s">
        <v>119</v>
      </c>
      <c r="G51" s="97">
        <f>SUM(BLB!C51)</f>
        <v>0</v>
      </c>
      <c r="H51" s="50">
        <f>SUM(BLB!D51)</f>
        <v>1</v>
      </c>
      <c r="I51" s="35">
        <f>SUM(BLB!E51)</f>
        <v>1</v>
      </c>
      <c r="J51" s="33"/>
      <c r="K51" s="41">
        <f>SUM('RSD A'!C51)</f>
        <v>0</v>
      </c>
      <c r="L51" s="32">
        <f>SUM('RSD A'!D51)</f>
        <v>1</v>
      </c>
      <c r="M51" s="35">
        <f>SUM('RSD A'!E51)</f>
        <v>1</v>
      </c>
      <c r="N51" s="33"/>
      <c r="O51" s="41">
        <f>SUM('RSD B'!C51)</f>
        <v>1</v>
      </c>
      <c r="P51" s="32">
        <f>SUM('RSD B'!D51)</f>
        <v>0</v>
      </c>
      <c r="Q51" s="35">
        <f>SUM('RSD B'!E51)</f>
        <v>1</v>
      </c>
      <c r="R51" s="21"/>
      <c r="S51" s="41">
        <f>SUM('RSD C'!C51)</f>
        <v>0</v>
      </c>
      <c r="T51" s="32">
        <f>SUM('RSD C'!D51)</f>
        <v>0</v>
      </c>
      <c r="U51" s="35">
        <f>SUM('RSD C'!E51)</f>
        <v>0</v>
      </c>
      <c r="V51" s="21"/>
      <c r="W51" s="41">
        <f>SUM('RSD D'!C51)</f>
        <v>0</v>
      </c>
      <c r="X51" s="32">
        <f>SUM('RSD D'!D51)</f>
        <v>0</v>
      </c>
      <c r="Y51" s="80">
        <f>SUM('RSD D'!E51)</f>
        <v>0</v>
      </c>
      <c r="Z51" s="47"/>
    </row>
    <row r="52" spans="1:26" ht="12.75">
      <c r="A52" s="67" t="s">
        <v>17</v>
      </c>
      <c r="B52" t="s">
        <v>319</v>
      </c>
      <c r="C52" s="119" t="s">
        <v>246</v>
      </c>
      <c r="D52" s="105">
        <f t="shared" si="3"/>
        <v>3</v>
      </c>
      <c r="E52" s="105">
        <f>SUM(BLB!F52+'RSD A'!F52+'RSD B'!F52+'RSD C'!F52+'RSD D'!F52)</f>
        <v>3</v>
      </c>
      <c r="F52" s="55">
        <f>SUM(D52-E52)</f>
        <v>0</v>
      </c>
      <c r="G52" s="97">
        <f>SUM(BLB!C52)</f>
        <v>0</v>
      </c>
      <c r="H52" s="50">
        <f>SUM(BLB!D52)</f>
        <v>0</v>
      </c>
      <c r="I52" s="35">
        <f>SUM(BLB!E52)</f>
        <v>0</v>
      </c>
      <c r="J52" s="33"/>
      <c r="K52" s="41">
        <f>SUM('RSD A'!C52)</f>
        <v>0</v>
      </c>
      <c r="L52" s="32">
        <f>SUM('RSD A'!D52)</f>
        <v>0</v>
      </c>
      <c r="M52" s="35">
        <f>SUM('RSD A'!E52)</f>
        <v>0</v>
      </c>
      <c r="N52" s="33"/>
      <c r="O52" s="41">
        <f>SUM('RSD B'!C52)</f>
        <v>1</v>
      </c>
      <c r="P52" s="32">
        <f>SUM('RSD B'!D52)</f>
        <v>0</v>
      </c>
      <c r="Q52" s="35">
        <f>SUM('RSD B'!E52)</f>
        <v>1</v>
      </c>
      <c r="R52" s="21"/>
      <c r="S52" s="41">
        <f>SUM('RSD C'!C52)</f>
        <v>2</v>
      </c>
      <c r="T52" s="32">
        <f>SUM('RSD C'!D52)</f>
        <v>0</v>
      </c>
      <c r="U52" s="35">
        <f>SUM('RSD C'!E52)</f>
        <v>2</v>
      </c>
      <c r="V52" s="21"/>
      <c r="W52" s="41">
        <f>SUM('RSD D'!C52)</f>
        <v>0</v>
      </c>
      <c r="X52" s="32">
        <f>SUM('RSD D'!D52)</f>
        <v>0</v>
      </c>
      <c r="Y52" s="80">
        <f>SUM('RSD D'!E52)</f>
        <v>0</v>
      </c>
      <c r="Z52" s="47"/>
    </row>
    <row r="53" spans="1:26" ht="12.75">
      <c r="A53" s="67" t="s">
        <v>17</v>
      </c>
      <c r="B53" t="s">
        <v>185</v>
      </c>
      <c r="C53" s="119" t="s">
        <v>244</v>
      </c>
      <c r="D53" s="105">
        <f t="shared" si="3"/>
        <v>2</v>
      </c>
      <c r="E53" s="105">
        <f>SUM(BLB!F53+'RSD A'!F53+'RSD B'!F53+'RSD C'!F53+'RSD D'!F53)</f>
        <v>2</v>
      </c>
      <c r="F53" s="55">
        <f>SUM(D53-E53)</f>
        <v>0</v>
      </c>
      <c r="G53" s="97">
        <f>SUM(BLB!C53)</f>
        <v>0</v>
      </c>
      <c r="H53" s="50">
        <f>SUM(BLB!D53)</f>
        <v>0</v>
      </c>
      <c r="I53" s="35">
        <f>SUM(BLB!E53)</f>
        <v>0</v>
      </c>
      <c r="J53" s="34"/>
      <c r="K53" s="41">
        <f>SUM('RSD A'!C53)</f>
        <v>0</v>
      </c>
      <c r="L53" s="32">
        <f>SUM('RSD A'!D53)</f>
        <v>0</v>
      </c>
      <c r="M53" s="35">
        <f>SUM('RSD A'!E53)</f>
        <v>0</v>
      </c>
      <c r="N53" s="34"/>
      <c r="O53" s="41">
        <f>SUM('RSD B'!C53)</f>
        <v>0</v>
      </c>
      <c r="P53" s="32">
        <f>SUM('RSD B'!D53)</f>
        <v>1</v>
      </c>
      <c r="Q53" s="35">
        <f>SUM('RSD B'!E53)</f>
        <v>1</v>
      </c>
      <c r="R53" s="23"/>
      <c r="S53" s="41">
        <f>SUM('RSD C'!C53)</f>
        <v>0</v>
      </c>
      <c r="T53" s="32">
        <f>SUM('RSD C'!D53)</f>
        <v>1</v>
      </c>
      <c r="U53" s="35">
        <f>SUM('RSD C'!E53)</f>
        <v>1</v>
      </c>
      <c r="V53" s="23"/>
      <c r="W53" s="41">
        <f>SUM('RSD D'!C53)</f>
        <v>0</v>
      </c>
      <c r="X53" s="32">
        <f>SUM('RSD D'!D53)</f>
        <v>0</v>
      </c>
      <c r="Y53" s="80">
        <f>SUM('RSD D'!E53)</f>
        <v>0</v>
      </c>
      <c r="Z53" s="47"/>
    </row>
    <row r="54" spans="1:26" ht="12.75">
      <c r="A54" s="18"/>
      <c r="C54" s="119"/>
      <c r="D54" s="105"/>
      <c r="E54" s="105"/>
      <c r="F54" s="105"/>
      <c r="G54" s="100"/>
      <c r="H54" s="54"/>
      <c r="I54" s="55"/>
      <c r="J54" s="56"/>
      <c r="K54" s="44"/>
      <c r="L54" s="44"/>
      <c r="M54" s="55"/>
      <c r="N54" s="56"/>
      <c r="O54" s="44"/>
      <c r="P54" s="44"/>
      <c r="Q54" s="44"/>
      <c r="R54" s="45"/>
      <c r="S54" s="44"/>
      <c r="T54" s="44"/>
      <c r="U54" s="44"/>
      <c r="V54" s="45"/>
      <c r="W54" s="44"/>
      <c r="X54" s="44"/>
      <c r="Y54" s="45"/>
      <c r="Z54" s="47"/>
    </row>
    <row r="55" spans="1:26" ht="12.75">
      <c r="A55" s="67" t="s">
        <v>18</v>
      </c>
      <c r="B55" t="s">
        <v>8</v>
      </c>
      <c r="C55" s="119" t="s">
        <v>212</v>
      </c>
      <c r="D55" s="105">
        <f aca="true" t="shared" si="4" ref="D55:D65">SUM(I55+M55+Q55+U55+Y55)</f>
        <v>56</v>
      </c>
      <c r="E55" s="105">
        <f>SUM(BLB!F55+'RSD A'!F55+'RSD B'!F55+'RSD C'!F55+'RSD D'!F55)</f>
        <v>201</v>
      </c>
      <c r="F55" s="105">
        <f>SUM(D12+D13+D17+D18+D20+D55+D62+D63-E55)</f>
        <v>-24</v>
      </c>
      <c r="G55" s="97">
        <f>SUM(BLB!C55)</f>
        <v>8</v>
      </c>
      <c r="H55" s="50">
        <f>SUM(BLB!D55)</f>
        <v>2</v>
      </c>
      <c r="I55" s="35">
        <f>SUM(BLB!E55)</f>
        <v>10</v>
      </c>
      <c r="J55" s="33"/>
      <c r="K55" s="41">
        <f>SUM('RSD A'!C55)</f>
        <v>4</v>
      </c>
      <c r="L55" s="32">
        <f>SUM('RSD A'!D55)</f>
        <v>3</v>
      </c>
      <c r="M55" s="35">
        <f>SUM('RSD A'!E55)</f>
        <v>7</v>
      </c>
      <c r="N55" s="33"/>
      <c r="O55" s="41">
        <f>SUM('RSD B'!C55)</f>
        <v>10</v>
      </c>
      <c r="P55" s="32">
        <f>SUM('RSD B'!D55)</f>
        <v>3</v>
      </c>
      <c r="Q55" s="35">
        <f>SUM('RSD B'!E55)</f>
        <v>13</v>
      </c>
      <c r="R55" s="21"/>
      <c r="S55" s="41">
        <f>SUM('RSD C'!C55)</f>
        <v>10</v>
      </c>
      <c r="T55" s="32">
        <f>SUM('RSD C'!D55)</f>
        <v>2</v>
      </c>
      <c r="U55" s="35">
        <f>SUM('RSD C'!E55)</f>
        <v>12</v>
      </c>
      <c r="V55" s="21"/>
      <c r="W55" s="41">
        <f>SUM('RSD D'!C55)</f>
        <v>9</v>
      </c>
      <c r="X55" s="32">
        <f>SUM('RSD D'!D55)</f>
        <v>5</v>
      </c>
      <c r="Y55" s="80">
        <f>SUM('RSD D'!E55)</f>
        <v>14</v>
      </c>
      <c r="Z55" s="47"/>
    </row>
    <row r="56" spans="1:26" ht="12.75">
      <c r="A56" s="67" t="s">
        <v>18</v>
      </c>
      <c r="B56" t="s">
        <v>343</v>
      </c>
      <c r="C56" s="119" t="s">
        <v>329</v>
      </c>
      <c r="D56" s="105">
        <f t="shared" si="4"/>
        <v>12</v>
      </c>
      <c r="E56" s="21" t="s">
        <v>119</v>
      </c>
      <c r="F56" s="21" t="s">
        <v>119</v>
      </c>
      <c r="G56" s="97">
        <f>SUM(BLB!C56)</f>
        <v>1</v>
      </c>
      <c r="H56" s="50">
        <f>SUM(BLB!D56)</f>
        <v>0</v>
      </c>
      <c r="I56" s="35">
        <f>SUM(BLB!E56)</f>
        <v>1</v>
      </c>
      <c r="J56" s="33"/>
      <c r="K56" s="41">
        <f>SUM('RSD A'!C56)</f>
        <v>1</v>
      </c>
      <c r="L56" s="32">
        <f>SUM('RSD A'!D56)</f>
        <v>0</v>
      </c>
      <c r="M56" s="35">
        <f>SUM('RSD A'!E56)</f>
        <v>1</v>
      </c>
      <c r="N56" s="33"/>
      <c r="O56" s="41">
        <f>SUM('RSD B'!C56)</f>
        <v>2</v>
      </c>
      <c r="P56" s="32">
        <f>SUM('RSD B'!D56)</f>
        <v>0</v>
      </c>
      <c r="Q56" s="35">
        <f>SUM('RSD B'!E56)</f>
        <v>2</v>
      </c>
      <c r="R56" s="21"/>
      <c r="S56" s="41">
        <f>SUM('RSD C'!C56)</f>
        <v>2</v>
      </c>
      <c r="T56" s="32">
        <f>SUM('RSD C'!D56)</f>
        <v>0</v>
      </c>
      <c r="U56" s="35">
        <f>SUM('RSD C'!E56)</f>
        <v>2</v>
      </c>
      <c r="V56" s="21"/>
      <c r="W56" s="41">
        <f>SUM('RSD D'!C56)</f>
        <v>4</v>
      </c>
      <c r="X56" s="32">
        <f>SUM('RSD D'!D56)</f>
        <v>2</v>
      </c>
      <c r="Y56" s="80">
        <f>SUM('RSD D'!E56)</f>
        <v>6</v>
      </c>
      <c r="Z56" s="47"/>
    </row>
    <row r="57" spans="1:26" ht="12.75">
      <c r="A57" s="67" t="s">
        <v>18</v>
      </c>
      <c r="B57" t="s">
        <v>334</v>
      </c>
      <c r="C57" s="119" t="s">
        <v>247</v>
      </c>
      <c r="D57" s="105">
        <f t="shared" si="4"/>
        <v>1</v>
      </c>
      <c r="E57" s="21" t="s">
        <v>119</v>
      </c>
      <c r="F57" s="21" t="s">
        <v>119</v>
      </c>
      <c r="G57" s="97">
        <f>SUM(BLB!C57)</f>
        <v>0</v>
      </c>
      <c r="H57" s="50">
        <f>SUM(BLB!D57)</f>
        <v>0</v>
      </c>
      <c r="I57" s="35">
        <f>SUM(BLB!E57)</f>
        <v>0</v>
      </c>
      <c r="J57" s="33"/>
      <c r="K57" s="41">
        <f>SUM('RSD A'!C57)</f>
        <v>1</v>
      </c>
      <c r="L57" s="32">
        <f>SUM('RSD A'!D57)</f>
        <v>0</v>
      </c>
      <c r="M57" s="35">
        <f>SUM('RSD A'!E57)</f>
        <v>1</v>
      </c>
      <c r="N57" s="33"/>
      <c r="O57" s="41">
        <f>SUM('RSD B'!C57)</f>
        <v>0</v>
      </c>
      <c r="P57" s="32">
        <f>SUM('RSD B'!D57)</f>
        <v>0</v>
      </c>
      <c r="Q57" s="35">
        <f>SUM('RSD B'!E57)</f>
        <v>0</v>
      </c>
      <c r="R57" s="21"/>
      <c r="S57" s="41">
        <f>SUM('RSD C'!C57)</f>
        <v>0</v>
      </c>
      <c r="T57" s="32">
        <f>SUM('RSD C'!D57)</f>
        <v>0</v>
      </c>
      <c r="U57" s="35">
        <f>SUM('RSD C'!E57)</f>
        <v>0</v>
      </c>
      <c r="V57" s="21"/>
      <c r="W57" s="41">
        <f>SUM('RSD D'!C57)</f>
        <v>0</v>
      </c>
      <c r="X57" s="32">
        <f>SUM('RSD D'!D57)</f>
        <v>0</v>
      </c>
      <c r="Y57" s="80">
        <f>SUM('RSD D'!E57)</f>
        <v>0</v>
      </c>
      <c r="Z57" s="47"/>
    </row>
    <row r="58" spans="1:26" ht="12.75">
      <c r="A58" s="67" t="s">
        <v>18</v>
      </c>
      <c r="B58" t="s">
        <v>344</v>
      </c>
      <c r="C58" s="119" t="s">
        <v>254</v>
      </c>
      <c r="D58" s="105">
        <f t="shared" si="4"/>
        <v>0</v>
      </c>
      <c r="E58" s="21" t="s">
        <v>119</v>
      </c>
      <c r="F58" s="21" t="s">
        <v>119</v>
      </c>
      <c r="G58" s="97">
        <f>SUM(BLB!C58)</f>
        <v>0</v>
      </c>
      <c r="H58" s="50">
        <f>SUM(BLB!D58)</f>
        <v>0</v>
      </c>
      <c r="I58" s="35">
        <f>SUM(BLB!E58)</f>
        <v>0</v>
      </c>
      <c r="J58" s="33"/>
      <c r="K58" s="41">
        <f>SUM('RSD A'!C58)</f>
        <v>0</v>
      </c>
      <c r="L58" s="32">
        <f>SUM('RSD A'!D58)</f>
        <v>0</v>
      </c>
      <c r="M58" s="35">
        <f>SUM('RSD A'!E58)</f>
        <v>0</v>
      </c>
      <c r="N58" s="33"/>
      <c r="O58" s="41">
        <f>SUM('RSD B'!C58)</f>
        <v>0</v>
      </c>
      <c r="P58" s="32">
        <f>SUM('RSD B'!D58)</f>
        <v>0</v>
      </c>
      <c r="Q58" s="35">
        <f>SUM('RSD B'!E58)</f>
        <v>0</v>
      </c>
      <c r="R58" s="21"/>
      <c r="S58" s="41">
        <f>SUM('RSD C'!C58)</f>
        <v>0</v>
      </c>
      <c r="T58" s="32">
        <f>SUM('RSD C'!D58)</f>
        <v>0</v>
      </c>
      <c r="U58" s="35">
        <f>SUM('RSD C'!E58)</f>
        <v>0</v>
      </c>
      <c r="V58" s="21"/>
      <c r="W58" s="41">
        <f>SUM('RSD D'!C58)</f>
        <v>0</v>
      </c>
      <c r="X58" s="32">
        <f>SUM('RSD D'!D58)</f>
        <v>0</v>
      </c>
      <c r="Y58" s="80">
        <f>SUM('RSD D'!E58)</f>
        <v>0</v>
      </c>
      <c r="Z58" s="47"/>
    </row>
    <row r="59" spans="1:26" ht="12.75">
      <c r="A59" s="67" t="s">
        <v>18</v>
      </c>
      <c r="B59" t="s">
        <v>333</v>
      </c>
      <c r="C59" s="119" t="s">
        <v>248</v>
      </c>
      <c r="D59" s="105">
        <f t="shared" si="4"/>
        <v>0</v>
      </c>
      <c r="E59" s="21" t="s">
        <v>119</v>
      </c>
      <c r="F59" s="21" t="s">
        <v>119</v>
      </c>
      <c r="G59" s="97">
        <f>SUM(BLB!C59)</f>
        <v>0</v>
      </c>
      <c r="H59" s="50">
        <f>SUM(BLB!D59)</f>
        <v>0</v>
      </c>
      <c r="I59" s="35">
        <f>SUM(BLB!E59)</f>
        <v>0</v>
      </c>
      <c r="J59" s="33"/>
      <c r="K59" s="41">
        <f>SUM('RSD A'!C59)</f>
        <v>0</v>
      </c>
      <c r="L59" s="32">
        <f>SUM('RSD A'!D59)</f>
        <v>0</v>
      </c>
      <c r="M59" s="35">
        <f>SUM('RSD A'!E59)</f>
        <v>0</v>
      </c>
      <c r="N59" s="33"/>
      <c r="O59" s="41">
        <f>SUM('RSD B'!C59)</f>
        <v>0</v>
      </c>
      <c r="P59" s="32">
        <f>SUM('RSD B'!D59)</f>
        <v>0</v>
      </c>
      <c r="Q59" s="35">
        <f>SUM('RSD B'!E59)</f>
        <v>0</v>
      </c>
      <c r="R59" s="21"/>
      <c r="S59" s="41">
        <f>SUM('RSD C'!C59)</f>
        <v>0</v>
      </c>
      <c r="T59" s="32">
        <f>SUM('RSD C'!D59)</f>
        <v>0</v>
      </c>
      <c r="U59" s="35">
        <f>SUM('RSD C'!E59)</f>
        <v>0</v>
      </c>
      <c r="V59" s="21"/>
      <c r="W59" s="41">
        <f>SUM('RSD D'!C59)</f>
        <v>0</v>
      </c>
      <c r="X59" s="32">
        <f>SUM('RSD D'!D59)</f>
        <v>0</v>
      </c>
      <c r="Y59" s="80">
        <f>SUM('RSD D'!E59)</f>
        <v>0</v>
      </c>
      <c r="Z59" s="47"/>
    </row>
    <row r="60" spans="1:26" ht="12.75">
      <c r="A60" s="67" t="s">
        <v>18</v>
      </c>
      <c r="B60" t="s">
        <v>345</v>
      </c>
      <c r="C60" s="119" t="s">
        <v>249</v>
      </c>
      <c r="D60" s="105">
        <f t="shared" si="4"/>
        <v>0</v>
      </c>
      <c r="E60" s="21" t="s">
        <v>119</v>
      </c>
      <c r="F60" s="21" t="s">
        <v>119</v>
      </c>
      <c r="G60" s="97">
        <f>SUM(BLB!C60)</f>
        <v>0</v>
      </c>
      <c r="H60" s="50">
        <f>SUM(BLB!D60)</f>
        <v>0</v>
      </c>
      <c r="I60" s="35">
        <f>SUM(BLB!E60)</f>
        <v>0</v>
      </c>
      <c r="J60" s="33"/>
      <c r="K60" s="41">
        <f>SUM('RSD A'!C60)</f>
        <v>0</v>
      </c>
      <c r="L60" s="32">
        <f>SUM('RSD A'!D60)</f>
        <v>0</v>
      </c>
      <c r="M60" s="35">
        <f>SUM('RSD A'!E60)</f>
        <v>0</v>
      </c>
      <c r="N60" s="33"/>
      <c r="O60" s="41">
        <f>SUM('RSD B'!C60)</f>
        <v>0</v>
      </c>
      <c r="P60" s="32">
        <f>SUM('RSD B'!D60)</f>
        <v>0</v>
      </c>
      <c r="Q60" s="35">
        <f>SUM('RSD B'!E60)</f>
        <v>0</v>
      </c>
      <c r="R60" s="21"/>
      <c r="S60" s="41">
        <f>SUM('RSD C'!C60)</f>
        <v>0</v>
      </c>
      <c r="T60" s="32">
        <f>SUM('RSD C'!D60)</f>
        <v>0</v>
      </c>
      <c r="U60" s="35">
        <f>SUM('RSD C'!E60)</f>
        <v>0</v>
      </c>
      <c r="V60" s="21"/>
      <c r="W60" s="41">
        <f>SUM('RSD D'!C60)</f>
        <v>0</v>
      </c>
      <c r="X60" s="32">
        <f>SUM('RSD D'!D60)</f>
        <v>0</v>
      </c>
      <c r="Y60" s="80">
        <f>SUM('RSD D'!E60)</f>
        <v>0</v>
      </c>
      <c r="Z60" s="47"/>
    </row>
    <row r="61" spans="1:26" ht="12.75">
      <c r="A61" s="67" t="s">
        <v>18</v>
      </c>
      <c r="B61" t="s">
        <v>346</v>
      </c>
      <c r="C61" s="119" t="s">
        <v>250</v>
      </c>
      <c r="D61" s="105">
        <f t="shared" si="4"/>
        <v>0</v>
      </c>
      <c r="E61" s="21" t="s">
        <v>119</v>
      </c>
      <c r="F61" s="21" t="s">
        <v>119</v>
      </c>
      <c r="G61" s="97">
        <f>SUM(BLB!C61)</f>
        <v>0</v>
      </c>
      <c r="H61" s="50">
        <f>SUM(BLB!D61)</f>
        <v>0</v>
      </c>
      <c r="I61" s="35">
        <f>SUM(BLB!E61)</f>
        <v>0</v>
      </c>
      <c r="J61" s="33"/>
      <c r="K61" s="41">
        <f>SUM('RSD A'!C61)</f>
        <v>0</v>
      </c>
      <c r="L61" s="32">
        <f>SUM('RSD A'!D61)</f>
        <v>0</v>
      </c>
      <c r="M61" s="35">
        <f>SUM('RSD A'!E61)</f>
        <v>0</v>
      </c>
      <c r="N61" s="33"/>
      <c r="O61" s="41">
        <f>SUM('RSD B'!C61)</f>
        <v>0</v>
      </c>
      <c r="P61" s="32">
        <f>SUM('RSD B'!D61)</f>
        <v>0</v>
      </c>
      <c r="Q61" s="35">
        <f>SUM('RSD B'!E61)</f>
        <v>0</v>
      </c>
      <c r="R61" s="21"/>
      <c r="S61" s="41">
        <f>SUM('RSD C'!C61)</f>
        <v>0</v>
      </c>
      <c r="T61" s="32">
        <f>SUM('RSD C'!D61)</f>
        <v>0</v>
      </c>
      <c r="U61" s="35">
        <f>SUM('RSD C'!E61)</f>
        <v>0</v>
      </c>
      <c r="V61" s="21"/>
      <c r="W61" s="41">
        <f>SUM('RSD D'!C61)</f>
        <v>0</v>
      </c>
      <c r="X61" s="32">
        <f>SUM('RSD D'!D61)</f>
        <v>0</v>
      </c>
      <c r="Y61" s="80">
        <f>SUM('RSD D'!E61)</f>
        <v>0</v>
      </c>
      <c r="Z61" s="47"/>
    </row>
    <row r="62" spans="1:26" ht="12.75">
      <c r="A62" s="67" t="s">
        <v>18</v>
      </c>
      <c r="B62" t="s">
        <v>291</v>
      </c>
      <c r="C62" s="119" t="s">
        <v>213</v>
      </c>
      <c r="D62" s="105">
        <f t="shared" si="4"/>
        <v>33</v>
      </c>
      <c r="E62" s="21" t="s">
        <v>119</v>
      </c>
      <c r="F62" s="21" t="s">
        <v>119</v>
      </c>
      <c r="G62" s="97">
        <f>SUM(BLB!C62)</f>
        <v>0</v>
      </c>
      <c r="H62" s="50">
        <f>SUM(BLB!D62)</f>
        <v>0</v>
      </c>
      <c r="I62" s="35">
        <f>SUM(BLB!E62)</f>
        <v>0</v>
      </c>
      <c r="J62" s="34"/>
      <c r="K62" s="41">
        <f>SUM('RSD A'!C62)</f>
        <v>1</v>
      </c>
      <c r="L62" s="32">
        <f>SUM('RSD A'!D62)</f>
        <v>2</v>
      </c>
      <c r="M62" s="35">
        <f>SUM('RSD A'!E62)</f>
        <v>3</v>
      </c>
      <c r="N62" s="34"/>
      <c r="O62" s="41">
        <f>SUM('RSD B'!C62)</f>
        <v>3</v>
      </c>
      <c r="P62" s="32">
        <f>SUM('RSD B'!D62)</f>
        <v>3</v>
      </c>
      <c r="Q62" s="35">
        <f>SUM('RSD B'!E62)</f>
        <v>6</v>
      </c>
      <c r="R62" s="23"/>
      <c r="S62" s="41">
        <f>SUM('RSD C'!C62)</f>
        <v>4</v>
      </c>
      <c r="T62" s="32">
        <f>SUM('RSD C'!D62)</f>
        <v>11</v>
      </c>
      <c r="U62" s="35">
        <f>SUM('RSD C'!E62)</f>
        <v>15</v>
      </c>
      <c r="V62" s="23"/>
      <c r="W62" s="41">
        <f>SUM('RSD D'!C62)</f>
        <v>5</v>
      </c>
      <c r="X62" s="32">
        <f>SUM('RSD D'!D62)</f>
        <v>4</v>
      </c>
      <c r="Y62" s="80">
        <f>SUM('RSD D'!E62)</f>
        <v>9</v>
      </c>
      <c r="Z62" s="47"/>
    </row>
    <row r="63" spans="1:26" ht="12.75">
      <c r="A63" s="67" t="s">
        <v>18</v>
      </c>
      <c r="B63" s="145" t="s">
        <v>171</v>
      </c>
      <c r="C63" s="146" t="s">
        <v>216</v>
      </c>
      <c r="D63" s="105">
        <f t="shared" si="4"/>
        <v>17</v>
      </c>
      <c r="E63" s="21" t="s">
        <v>119</v>
      </c>
      <c r="F63" s="21" t="s">
        <v>119</v>
      </c>
      <c r="G63" s="97">
        <f>SUM(BLB!C63)</f>
        <v>4</v>
      </c>
      <c r="H63" s="50">
        <f>SUM(BLB!D63)</f>
        <v>0</v>
      </c>
      <c r="I63" s="35">
        <f>SUM(BLB!E63)</f>
        <v>4</v>
      </c>
      <c r="J63" s="34"/>
      <c r="K63" s="41">
        <f>SUM('RSD A'!C63)</f>
        <v>3</v>
      </c>
      <c r="L63" s="32">
        <f>SUM('RSD A'!D63)</f>
        <v>1</v>
      </c>
      <c r="M63" s="35">
        <f>SUM('RSD A'!E63)</f>
        <v>4</v>
      </c>
      <c r="N63" s="34"/>
      <c r="O63" s="41">
        <f>SUM('RSD B'!C63)</f>
        <v>2</v>
      </c>
      <c r="P63" s="32">
        <f>SUM('RSD B'!D63)</f>
        <v>3</v>
      </c>
      <c r="Q63" s="35">
        <f>SUM('RSD B'!E63)</f>
        <v>5</v>
      </c>
      <c r="R63" s="23"/>
      <c r="S63" s="41">
        <f>SUM('RSD C'!C63)</f>
        <v>2</v>
      </c>
      <c r="T63" s="32">
        <f>SUM('RSD C'!D63)</f>
        <v>1</v>
      </c>
      <c r="U63" s="35">
        <f>SUM('RSD C'!E63)</f>
        <v>3</v>
      </c>
      <c r="V63" s="23"/>
      <c r="W63" s="41">
        <f>SUM('RSD D'!C63)</f>
        <v>1</v>
      </c>
      <c r="X63" s="32">
        <f>SUM('RSD D'!D63)</f>
        <v>0</v>
      </c>
      <c r="Y63" s="80">
        <f>SUM('RSD D'!E63)</f>
        <v>1</v>
      </c>
      <c r="Z63" s="47"/>
    </row>
    <row r="64" spans="1:26" ht="12.75">
      <c r="A64" s="67" t="s">
        <v>18</v>
      </c>
      <c r="B64" s="37" t="s">
        <v>325</v>
      </c>
      <c r="C64" s="119" t="s">
        <v>245</v>
      </c>
      <c r="D64" s="105">
        <f t="shared" si="4"/>
        <v>4</v>
      </c>
      <c r="E64" s="105">
        <f>SUM(BLB!F64+'RSD A'!F64+'RSD B'!F64+'RSD C'!F64+'RSD D'!F64)</f>
        <v>6</v>
      </c>
      <c r="F64" s="55">
        <f>SUM(D64-E64)</f>
        <v>-2</v>
      </c>
      <c r="G64" s="97">
        <f>SUM(BLB!C64)</f>
        <v>0</v>
      </c>
      <c r="H64" s="50">
        <f>SUM(BLB!D64)</f>
        <v>1</v>
      </c>
      <c r="I64" s="35">
        <f>SUM(BLB!E64)</f>
        <v>1</v>
      </c>
      <c r="J64" s="34"/>
      <c r="K64" s="41">
        <f>SUM('RSD A'!C64)</f>
        <v>0</v>
      </c>
      <c r="L64" s="32">
        <f>SUM('RSD A'!D64)</f>
        <v>0</v>
      </c>
      <c r="M64" s="35">
        <f>SUM('RSD A'!E64)</f>
        <v>0</v>
      </c>
      <c r="N64" s="34"/>
      <c r="O64" s="41">
        <f>SUM('RSD B'!C64)</f>
        <v>0</v>
      </c>
      <c r="P64" s="32">
        <f>SUM('RSD B'!D64)</f>
        <v>1</v>
      </c>
      <c r="Q64" s="35">
        <f>SUM('RSD B'!E64)</f>
        <v>1</v>
      </c>
      <c r="R64" s="23"/>
      <c r="S64" s="41">
        <f>SUM('RSD C'!C64)</f>
        <v>2</v>
      </c>
      <c r="T64" s="32">
        <f>SUM('RSD C'!D64)</f>
        <v>0</v>
      </c>
      <c r="U64" s="35">
        <f>SUM('RSD C'!E64)</f>
        <v>2</v>
      </c>
      <c r="V64" s="23"/>
      <c r="W64" s="41">
        <f>SUM('RSD D'!C64)</f>
        <v>0</v>
      </c>
      <c r="X64" s="32">
        <f>SUM('RSD D'!D64)</f>
        <v>0</v>
      </c>
      <c r="Y64" s="80">
        <f>SUM('RSD D'!E64)</f>
        <v>0</v>
      </c>
      <c r="Z64" s="47"/>
    </row>
    <row r="65" spans="1:26" ht="12.75">
      <c r="A65" s="67" t="s">
        <v>18</v>
      </c>
      <c r="B65" t="s">
        <v>320</v>
      </c>
      <c r="C65" s="119" t="s">
        <v>360</v>
      </c>
      <c r="D65" s="105">
        <f t="shared" si="4"/>
        <v>0</v>
      </c>
      <c r="E65" s="105">
        <f>SUM(BLB!F65+'RSD A'!F65+'RSD B'!F65+'RSD C'!F65+'RSD D'!F65)</f>
        <v>0</v>
      </c>
      <c r="F65" s="55">
        <f>SUM(D65-E65)</f>
        <v>0</v>
      </c>
      <c r="G65" s="97">
        <f>SUM(BLB!C65)</f>
        <v>0</v>
      </c>
      <c r="H65" s="50">
        <f>SUM(BLB!D65)</f>
        <v>0</v>
      </c>
      <c r="I65" s="35">
        <f>SUM(BLB!E65)</f>
        <v>0</v>
      </c>
      <c r="J65" s="34"/>
      <c r="K65" s="41">
        <f>SUM('RSD A'!C65)</f>
        <v>0</v>
      </c>
      <c r="L65" s="32">
        <f>SUM('RSD A'!D65)</f>
        <v>0</v>
      </c>
      <c r="M65" s="35">
        <f>SUM('RSD A'!E65)</f>
        <v>0</v>
      </c>
      <c r="N65" s="34"/>
      <c r="O65" s="41">
        <f>SUM('RSD B'!C65)</f>
        <v>0</v>
      </c>
      <c r="P65" s="32">
        <f>SUM('RSD B'!D65)</f>
        <v>0</v>
      </c>
      <c r="Q65" s="35">
        <f>SUM('RSD B'!E65)</f>
        <v>0</v>
      </c>
      <c r="R65" s="23"/>
      <c r="S65" s="41">
        <f>SUM('RSD C'!C65)</f>
        <v>0</v>
      </c>
      <c r="T65" s="32">
        <f>SUM('RSD C'!D65)</f>
        <v>0</v>
      </c>
      <c r="U65" s="35">
        <f>SUM('RSD C'!E65)</f>
        <v>0</v>
      </c>
      <c r="V65" s="23"/>
      <c r="W65" s="41">
        <f>SUM('RSD D'!C65)</f>
        <v>0</v>
      </c>
      <c r="X65" s="32">
        <f>SUM('RSD D'!D65)</f>
        <v>0</v>
      </c>
      <c r="Y65" s="80">
        <f>SUM('RSD D'!E65)</f>
        <v>0</v>
      </c>
      <c r="Z65" s="47"/>
    </row>
    <row r="66" spans="1:27" ht="12.75">
      <c r="A66" s="18"/>
      <c r="C66" s="119"/>
      <c r="D66" s="105"/>
      <c r="E66" s="105"/>
      <c r="F66" s="105"/>
      <c r="G66" s="100"/>
      <c r="H66" s="54"/>
      <c r="I66" s="55"/>
      <c r="J66" s="56"/>
      <c r="K66" s="44"/>
      <c r="L66" s="44"/>
      <c r="M66" s="55"/>
      <c r="N66" s="56"/>
      <c r="O66" s="44"/>
      <c r="P66" s="44"/>
      <c r="Q66" s="44"/>
      <c r="R66" s="45"/>
      <c r="S66" s="44"/>
      <c r="T66" s="44"/>
      <c r="U66" s="44"/>
      <c r="V66" s="45"/>
      <c r="W66" s="44"/>
      <c r="X66" s="44"/>
      <c r="Y66" s="45"/>
      <c r="Z66" s="47"/>
      <c r="AA66" s="37"/>
    </row>
    <row r="67" spans="1:26" ht="12.75">
      <c r="A67" s="67" t="s">
        <v>57</v>
      </c>
      <c r="B67" t="s">
        <v>175</v>
      </c>
      <c r="C67" s="119" t="s">
        <v>214</v>
      </c>
      <c r="D67" s="105">
        <f>SUM(I67+M67+Q67+U67+Y67)</f>
        <v>4</v>
      </c>
      <c r="E67" s="105">
        <f>SUM(BLB!F67+'RSD A'!F67+'RSD B'!F67+'RSD C'!F67+'RSD D'!F67)</f>
        <v>9</v>
      </c>
      <c r="F67" s="105">
        <f>SUM(D67+D68+D69-E67)</f>
        <v>0</v>
      </c>
      <c r="G67" s="97">
        <f>SUM(BLB!C67)</f>
        <v>0</v>
      </c>
      <c r="H67" s="50">
        <f>SUM(BLB!D67)</f>
        <v>0</v>
      </c>
      <c r="I67" s="35">
        <f>SUM(BLB!E67)</f>
        <v>0</v>
      </c>
      <c r="J67" s="33"/>
      <c r="K67" s="41">
        <f>SUM('RSD A'!C67)</f>
        <v>0</v>
      </c>
      <c r="L67" s="32">
        <f>SUM('RSD A'!D67)</f>
        <v>0</v>
      </c>
      <c r="M67" s="35">
        <f>SUM('RSD A'!E67)</f>
        <v>0</v>
      </c>
      <c r="N67" s="33"/>
      <c r="O67" s="41">
        <f>SUM('RSD B'!C67)</f>
        <v>0</v>
      </c>
      <c r="P67" s="32">
        <f>SUM('RSD B'!D67)</f>
        <v>0</v>
      </c>
      <c r="Q67" s="35">
        <f>SUM('RSD B'!E67)</f>
        <v>0</v>
      </c>
      <c r="R67" s="21"/>
      <c r="S67" s="41">
        <f>SUM('RSD C'!C67)</f>
        <v>4</v>
      </c>
      <c r="T67" s="32">
        <f>SUM('RSD C'!D67)</f>
        <v>0</v>
      </c>
      <c r="U67" s="35">
        <f>SUM('RSD C'!E67)</f>
        <v>4</v>
      </c>
      <c r="V67" s="21"/>
      <c r="W67" s="41">
        <f>SUM('RSD D'!C67)</f>
        <v>0</v>
      </c>
      <c r="X67" s="32">
        <f>SUM('RSD D'!D67)</f>
        <v>0</v>
      </c>
      <c r="Y67" s="80">
        <f>SUM('RSD D'!E67)</f>
        <v>0</v>
      </c>
      <c r="Z67" s="47"/>
    </row>
    <row r="68" spans="1:26" ht="12.75">
      <c r="A68" s="67" t="s">
        <v>149</v>
      </c>
      <c r="B68" t="s">
        <v>176</v>
      </c>
      <c r="C68" s="119" t="s">
        <v>215</v>
      </c>
      <c r="D68" s="105">
        <f>SUM(I68+M68+Q68+U68+Y68)</f>
        <v>5</v>
      </c>
      <c r="E68" s="21" t="s">
        <v>119</v>
      </c>
      <c r="F68" s="21" t="s">
        <v>119</v>
      </c>
      <c r="G68" s="97">
        <f>SUM(BLB!C68)</f>
        <v>0</v>
      </c>
      <c r="H68" s="50">
        <f>SUM(BLB!D68)</f>
        <v>0</v>
      </c>
      <c r="I68" s="35">
        <f>SUM(BLB!E68)</f>
        <v>0</v>
      </c>
      <c r="J68" s="33"/>
      <c r="K68" s="41">
        <f>SUM('RSD A'!C68)</f>
        <v>0</v>
      </c>
      <c r="L68" s="32">
        <f>SUM('RSD A'!D68)</f>
        <v>0</v>
      </c>
      <c r="M68" s="35">
        <f>SUM('RSD A'!E68)</f>
        <v>0</v>
      </c>
      <c r="N68" s="33"/>
      <c r="O68" s="41">
        <f>SUM('RSD B'!C68)</f>
        <v>0</v>
      </c>
      <c r="P68" s="32">
        <f>SUM('RSD B'!D68)</f>
        <v>3</v>
      </c>
      <c r="Q68" s="35">
        <f>SUM('RSD B'!E68)</f>
        <v>3</v>
      </c>
      <c r="R68" s="21"/>
      <c r="S68" s="41">
        <f>SUM('RSD C'!C68)</f>
        <v>1</v>
      </c>
      <c r="T68" s="32">
        <f>SUM('RSD C'!D68)</f>
        <v>0</v>
      </c>
      <c r="U68" s="35">
        <f>SUM('RSD C'!E68)</f>
        <v>1</v>
      </c>
      <c r="V68" s="21"/>
      <c r="W68" s="41">
        <f>SUM('RSD D'!C68)</f>
        <v>0</v>
      </c>
      <c r="X68" s="32">
        <f>SUM('RSD D'!D68)</f>
        <v>1</v>
      </c>
      <c r="Y68" s="80">
        <f>SUM('RSD D'!E68)</f>
        <v>1</v>
      </c>
      <c r="Z68" s="47"/>
    </row>
    <row r="69" spans="1:26" ht="12.75">
      <c r="A69" s="67" t="s">
        <v>57</v>
      </c>
      <c r="B69" t="s">
        <v>354</v>
      </c>
      <c r="C69" s="119" t="s">
        <v>355</v>
      </c>
      <c r="D69" s="105">
        <f>SUM(I69+M69+Q69+U69+Y69)</f>
        <v>0</v>
      </c>
      <c r="E69" s="21" t="s">
        <v>119</v>
      </c>
      <c r="F69" s="21" t="s">
        <v>119</v>
      </c>
      <c r="G69" s="174"/>
      <c r="H69" s="175"/>
      <c r="I69" s="80"/>
      <c r="J69" s="34"/>
      <c r="K69" s="176"/>
      <c r="L69" s="177"/>
      <c r="M69" s="80"/>
      <c r="N69" s="34"/>
      <c r="O69" s="176"/>
      <c r="P69" s="177"/>
      <c r="Q69" s="80"/>
      <c r="R69" s="23"/>
      <c r="S69" s="176"/>
      <c r="T69" s="177"/>
      <c r="U69" s="80"/>
      <c r="V69" s="23"/>
      <c r="W69" s="176"/>
      <c r="X69" s="177"/>
      <c r="Y69" s="80"/>
      <c r="Z69" s="47"/>
    </row>
    <row r="70" spans="1:26" ht="12.75">
      <c r="A70" s="67" t="s">
        <v>57</v>
      </c>
      <c r="B70" t="s">
        <v>168</v>
      </c>
      <c r="C70" s="119" t="s">
        <v>251</v>
      </c>
      <c r="D70" s="21" t="s">
        <v>119</v>
      </c>
      <c r="E70" s="21" t="s">
        <v>119</v>
      </c>
      <c r="F70" s="21" t="s">
        <v>119</v>
      </c>
      <c r="G70" s="99" t="s">
        <v>119</v>
      </c>
      <c r="H70" s="52" t="s">
        <v>119</v>
      </c>
      <c r="I70" s="23" t="s">
        <v>119</v>
      </c>
      <c r="J70" s="23" t="s">
        <v>119</v>
      </c>
      <c r="K70" s="23" t="s">
        <v>119</v>
      </c>
      <c r="L70" s="23" t="s">
        <v>119</v>
      </c>
      <c r="M70" s="23" t="s">
        <v>119</v>
      </c>
      <c r="N70" s="23" t="s">
        <v>119</v>
      </c>
      <c r="O70" s="23" t="s">
        <v>119</v>
      </c>
      <c r="P70" s="23" t="s">
        <v>119</v>
      </c>
      <c r="Q70" s="23" t="s">
        <v>119</v>
      </c>
      <c r="R70" s="23" t="s">
        <v>119</v>
      </c>
      <c r="S70" s="23" t="s">
        <v>119</v>
      </c>
      <c r="T70" s="23" t="s">
        <v>119</v>
      </c>
      <c r="U70" s="23" t="s">
        <v>119</v>
      </c>
      <c r="V70" s="23" t="s">
        <v>119</v>
      </c>
      <c r="W70" s="23" t="s">
        <v>119</v>
      </c>
      <c r="X70" s="23" t="s">
        <v>119</v>
      </c>
      <c r="Y70" s="23" t="s">
        <v>119</v>
      </c>
      <c r="Z70" s="47"/>
    </row>
    <row r="71" spans="1:26" ht="12.75">
      <c r="A71" s="67" t="s">
        <v>57</v>
      </c>
      <c r="B71" t="s">
        <v>169</v>
      </c>
      <c r="C71" s="119" t="s">
        <v>252</v>
      </c>
      <c r="D71" s="21" t="s">
        <v>119</v>
      </c>
      <c r="E71" s="21" t="s">
        <v>119</v>
      </c>
      <c r="F71" s="21" t="s">
        <v>119</v>
      </c>
      <c r="G71" s="99" t="s">
        <v>119</v>
      </c>
      <c r="H71" s="52" t="s">
        <v>119</v>
      </c>
      <c r="I71" s="23" t="s">
        <v>119</v>
      </c>
      <c r="J71" s="23" t="s">
        <v>119</v>
      </c>
      <c r="K71" s="23" t="s">
        <v>119</v>
      </c>
      <c r="L71" s="23" t="s">
        <v>119</v>
      </c>
      <c r="M71" s="23" t="s">
        <v>119</v>
      </c>
      <c r="N71" s="23" t="s">
        <v>119</v>
      </c>
      <c r="O71" s="23" t="s">
        <v>119</v>
      </c>
      <c r="P71" s="23" t="s">
        <v>119</v>
      </c>
      <c r="Q71" s="23" t="s">
        <v>119</v>
      </c>
      <c r="R71" s="23" t="s">
        <v>119</v>
      </c>
      <c r="S71" s="23" t="s">
        <v>119</v>
      </c>
      <c r="T71" s="23" t="s">
        <v>119</v>
      </c>
      <c r="U71" s="23" t="s">
        <v>119</v>
      </c>
      <c r="V71" s="23" t="s">
        <v>119</v>
      </c>
      <c r="W71" s="23" t="s">
        <v>119</v>
      </c>
      <c r="X71" s="23" t="s">
        <v>119</v>
      </c>
      <c r="Y71" s="23" t="s">
        <v>119</v>
      </c>
      <c r="Z71" s="47"/>
    </row>
    <row r="72" spans="1:26" ht="12.75">
      <c r="A72" s="18"/>
      <c r="C72" s="119"/>
      <c r="D72" s="44"/>
      <c r="E72" s="44"/>
      <c r="F72" s="44"/>
      <c r="G72" s="54"/>
      <c r="H72" s="149"/>
      <c r="I72" s="150"/>
      <c r="J72" s="150"/>
      <c r="K72" s="150"/>
      <c r="L72" s="150"/>
      <c r="M72" s="150"/>
      <c r="N72" s="150"/>
      <c r="O72" s="44"/>
      <c r="P72" s="150"/>
      <c r="Q72" s="150"/>
      <c r="R72" s="150"/>
      <c r="S72" s="150"/>
      <c r="T72" s="150"/>
      <c r="U72" s="45"/>
      <c r="V72" s="150"/>
      <c r="W72" s="150"/>
      <c r="X72" s="150"/>
      <c r="Y72" s="150"/>
      <c r="Z72" s="151"/>
    </row>
    <row r="73" spans="1:26" ht="13.5" thickBot="1">
      <c r="A73" s="67" t="s">
        <v>351</v>
      </c>
      <c r="B73" t="s">
        <v>348</v>
      </c>
      <c r="C73" s="119" t="s">
        <v>349</v>
      </c>
      <c r="D73" s="105">
        <f>SUM(I73+M73+Q73+U73+Y73)</f>
        <v>0</v>
      </c>
      <c r="E73" s="105">
        <f>SUM(BLB!F73+'RSD A'!F73+'RSD B'!F73+'RSD C'!F73+'RSD D'!F73)</f>
        <v>0</v>
      </c>
      <c r="F73" s="55">
        <f>SUM(D73-E73)</f>
        <v>0</v>
      </c>
      <c r="G73" s="152">
        <f>SUM(BLB!C73)</f>
        <v>0</v>
      </c>
      <c r="H73" s="155">
        <f>SUM(BLB!D73)</f>
        <v>0</v>
      </c>
      <c r="I73" s="156">
        <f>SUM(BLB!E73)</f>
        <v>0</v>
      </c>
      <c r="J73" s="59"/>
      <c r="K73" s="157">
        <f>SUM('RSD A'!C73)</f>
        <v>0</v>
      </c>
      <c r="L73" s="158">
        <f>SUM('RSD A'!D73)</f>
        <v>0</v>
      </c>
      <c r="M73" s="156">
        <f>SUM('RSD A'!E73)</f>
        <v>0</v>
      </c>
      <c r="N73" s="59"/>
      <c r="O73" s="157">
        <f>SUM('RSD B'!C73)</f>
        <v>0</v>
      </c>
      <c r="P73" s="158">
        <f>SUM('RSD B'!D73)</f>
        <v>0</v>
      </c>
      <c r="Q73" s="156">
        <f>SUM('RSD B'!E73)</f>
        <v>0</v>
      </c>
      <c r="R73" s="148"/>
      <c r="S73" s="157">
        <f>SUM('RSD C'!C73)</f>
        <v>0</v>
      </c>
      <c r="T73" s="158">
        <f>SUM('RSD C'!D73)</f>
        <v>0</v>
      </c>
      <c r="U73" s="156">
        <f>SUM('RSD C'!E73)</f>
        <v>0</v>
      </c>
      <c r="V73" s="148"/>
      <c r="W73" s="157">
        <f>SUM('RSD D'!C73)</f>
        <v>0</v>
      </c>
      <c r="X73" s="158">
        <f>SUM('RSD D'!D73)</f>
        <v>0</v>
      </c>
      <c r="Y73" s="159">
        <f>SUM('RSD D'!E73)</f>
        <v>0</v>
      </c>
      <c r="Z73" s="170"/>
    </row>
    <row r="74" spans="1:26" ht="13.5" thickBot="1">
      <c r="A74" s="18"/>
      <c r="D74" s="1"/>
      <c r="E74" s="1"/>
      <c r="F74" s="169" t="s">
        <v>352</v>
      </c>
      <c r="G74" s="160">
        <f>SUM(G4:G73)</f>
        <v>51</v>
      </c>
      <c r="H74" s="161">
        <f>SUM(H4:H73)</f>
        <v>29</v>
      </c>
      <c r="I74" s="162">
        <f>SUM(I4:I73)</f>
        <v>80</v>
      </c>
      <c r="J74" s="163"/>
      <c r="K74" s="164">
        <f>SUM(K4:K73)</f>
        <v>135</v>
      </c>
      <c r="L74" s="161">
        <f>SUM(L4:L73)</f>
        <v>109</v>
      </c>
      <c r="M74" s="162">
        <f>SUM(M4:M73)</f>
        <v>244</v>
      </c>
      <c r="N74" s="163"/>
      <c r="O74" s="165">
        <f>SUM(O4:O73)</f>
        <v>142</v>
      </c>
      <c r="P74" s="161">
        <f>SUM(P4:P73)</f>
        <v>117</v>
      </c>
      <c r="Q74" s="162">
        <f>SUM(Q4:Q73)</f>
        <v>259</v>
      </c>
      <c r="R74" s="162">
        <f>SUM(Q4:Q71)</f>
        <v>259</v>
      </c>
      <c r="S74" s="164">
        <f>SUM(S4:S73)</f>
        <v>179</v>
      </c>
      <c r="T74" s="161">
        <f>SUM(T4:T73)</f>
        <v>113</v>
      </c>
      <c r="U74" s="166">
        <f>SUM(U4:U73)</f>
        <v>292</v>
      </c>
      <c r="V74" s="163"/>
      <c r="W74" s="164">
        <f>SUM(W4:W73)</f>
        <v>109</v>
      </c>
      <c r="X74" s="161">
        <f>SUM(X4:X73)</f>
        <v>67</v>
      </c>
      <c r="Y74" s="167">
        <f>SUM(Y4:Y73)</f>
        <v>176</v>
      </c>
      <c r="Z74" s="168"/>
    </row>
    <row r="75" spans="1:25" ht="12.75">
      <c r="A75" s="196">
        <v>0.6320486111111111</v>
      </c>
      <c r="B75" s="127" t="s">
        <v>305</v>
      </c>
      <c r="C75" s="124" t="s">
        <v>689</v>
      </c>
      <c r="D75" s="1"/>
      <c r="E75" s="1"/>
      <c r="I75" s="24"/>
      <c r="J75" s="24"/>
      <c r="K75" s="24"/>
      <c r="L75" s="24"/>
      <c r="M75" s="24"/>
      <c r="N75" s="24"/>
      <c r="O75" s="24"/>
      <c r="P75" s="24"/>
      <c r="Q75" s="24"/>
      <c r="R75" s="46"/>
      <c r="S75" s="24"/>
      <c r="T75" s="24"/>
      <c r="U75" s="24"/>
      <c r="V75" s="24"/>
      <c r="W75" s="24"/>
      <c r="X75" s="24"/>
      <c r="Y75" s="24"/>
    </row>
    <row r="76" spans="1:25" ht="12.75">
      <c r="A76" s="65">
        <v>40072</v>
      </c>
      <c r="B76" s="128" t="s">
        <v>304</v>
      </c>
      <c r="C76" s="125" t="s">
        <v>686</v>
      </c>
      <c r="D76" s="4">
        <f>SUM(D4+D5+D6+D7+D8+D9+D10+D12+D13+D14+D15+D16+D17+D18+D19+D20+D21+D22+D23+D25+D28+D30+D31+D32+D33+D34+D35+D40+D41+D42+D43+D44+D45+D46+D47+D48+D49+D50+D51+D52+D53+D55+D56+D57+D58+D59+D60+D61+D62+D63+D64+D65+D67+D68+D69+D73)</f>
        <v>1069</v>
      </c>
      <c r="E76" s="4">
        <f>SUM(E4:E73)</f>
        <v>1162</v>
      </c>
      <c r="F76" s="4">
        <f>SUM(F4:F73)</f>
        <v>-93</v>
      </c>
      <c r="G76" s="4"/>
      <c r="H76" s="4"/>
      <c r="I76" s="24"/>
      <c r="J76" s="24"/>
      <c r="K76" s="24"/>
      <c r="L76" s="24"/>
      <c r="M76" s="24"/>
      <c r="N76" s="24"/>
      <c r="O76" s="24"/>
      <c r="P76" s="24"/>
      <c r="Q76" s="24"/>
      <c r="R76" s="46"/>
      <c r="S76" s="24"/>
      <c r="T76" s="24"/>
      <c r="U76" s="24"/>
      <c r="V76" s="24"/>
      <c r="W76" s="24"/>
      <c r="X76" s="24"/>
      <c r="Y76" s="24"/>
    </row>
    <row r="77" spans="1:8" ht="12.75">
      <c r="A77" s="182">
        <v>40189</v>
      </c>
      <c r="B77" s="129" t="s">
        <v>303</v>
      </c>
      <c r="C77" s="126"/>
      <c r="F77" s="18" t="s">
        <v>102</v>
      </c>
      <c r="G77" s="18"/>
      <c r="H77" s="18"/>
    </row>
    <row r="78" spans="6:8" ht="12.75"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2" spans="2:6" ht="12.75">
      <c r="B82" s="5"/>
      <c r="C82" s="5" t="s">
        <v>44</v>
      </c>
      <c r="D82" s="68" t="s">
        <v>157</v>
      </c>
      <c r="E82" s="42" t="s">
        <v>158</v>
      </c>
      <c r="F82" s="66" t="s">
        <v>97</v>
      </c>
    </row>
    <row r="83" spans="2:6" ht="12.75">
      <c r="B83" s="10"/>
      <c r="C83" s="10" t="s">
        <v>126</v>
      </c>
      <c r="D83" s="40">
        <f>SUM(G4+K4+O4+S4+W4+G6+K6+O6+S6+W6+G9+K9+O9+S9+W9+G12+K12+O12+S12+W12+G13+K13+O13+S13+W13+G14+K14+O14+S14+W14+G15+K15+O15+S15+W15+G16+K16+O16+S16+W16+G17+K17+O17+S17+W17+G18+K18+O18+S18+W18+G19+K19+O19+S19+W19+G20+K20+O20+S20+W20+G23+K23+O23+S23+W23+G51+K51+O51+S51+W51+G55+K55+O55+S55+W55+G62+K62+O62+S62+W62+G63+K63+O63+S63+W63)</f>
        <v>307</v>
      </c>
      <c r="E83" s="43">
        <f>SUM(H4+L4+P4+T4+X4+H6+L6+P6+T6+X6+H9+L9+P9+T9+X9+H12+L12+P12+T12+X12+H13+L13+P13+T13+X13+H14+L14+P14+T14+X14+H15+L15+P15+T15+X15+H16+L16+P16+T16+X16+H17+L17+P17+T17+X17+H18+L18+P18+T18+X18+H19+L19+P19+T19+X19+H20+L20+P20+T20+X20+H23+L23+P23+T23+X23+H51+L51+P51+T51+X51+H55+L55+P55+T55+X55+H62+L62+P62+T62+X62+H63+L63+P63+T63+X63)</f>
        <v>212</v>
      </c>
      <c r="F83" s="67">
        <f>SUM(D83:E83)</f>
        <v>519</v>
      </c>
    </row>
    <row r="84" spans="2:6" ht="12.75">
      <c r="B84" s="10"/>
      <c r="C84" s="10" t="s">
        <v>127</v>
      </c>
      <c r="D84" s="40">
        <f>SUM(G21+K21+O21+S21+W21+G25+K25+O25+S25+W25+G28+K28+O28+S28+W28)</f>
        <v>52</v>
      </c>
      <c r="E84" s="43">
        <f>SUM(H21+L21+P21+T21+X21+H25+L25+P25+T25+X25+H28+L28+P28+T28+X28)</f>
        <v>12</v>
      </c>
      <c r="F84" s="67">
        <f>SUM(D84:E84)</f>
        <v>64</v>
      </c>
    </row>
    <row r="85" spans="2:6" ht="12.75">
      <c r="B85" s="10"/>
      <c r="C85" s="10" t="s">
        <v>128</v>
      </c>
      <c r="D85" s="40">
        <f>SUM(G5+K5+O5+S5+W5+G7+K7+O7+S7+W7+G8+K8+O8+S8+W8+G10+K10+O10+S10+W10+G22+K22+O22+S22+W22+G30+K30+O30+S30+W30+G31+K31+O31+S31+W31+G32+K32+O32+S32+W32+G33+K33+O33+S33+W33+G34+K34+O34+S34+W34+G35+K35+O35+S35+W35+G40+K40+O40+S40+W40+G41+K41+O41+S41+W41+G42+K42+O42+S42+W42+G43+K43+O43+S43+W43+G44+K44+O44+S44+W44+G45+K45+O45+S45+W45+G46+K46+O46+S46+W46+G47+K47+O47+S47+W47+G48+K48+O48+S48+W48+G49+K49+O49+S49+W49+G50+K50+O50+S50+W50+G52+K52+O52+S52+W52+G53+K53+O53+S53+W53+G56+K56+O56+S56+W56+G57+K57+O57+S57+W57+G58+K58+O58+S58+W58+G59+K59+O59+S59+W59+G60+K60+O60+S60+W60+G61+K61+O61+S61+W61+G64+K64+O64+S64+W64+G65+K65+O65+S65+W65+G67+K67+O67+S67+W67+G68+K68+O68+S68+W68+G73+K73+O73+S73+W73)</f>
        <v>257</v>
      </c>
      <c r="E85" s="43">
        <f>SUM(H5+L5+P5+T5+X5+H7+L7+P7+T7+X7+H8+L8+P8+T8+X8+H10+L10+P10+T10+X10+H22+L22+P22+T22+X22+H30+L30+P30+T30+X30+H31+L31+P31+T31+X31+H32+L32+P32+T32+X32+H33+L33+P33+T33+X33+H34+L34+P34+T34+X34+H35+L35+P35+T35+X35+H40+L40+P40+T40+X40+H41+L41+P41+T41+X41+H42+L42+P42+T42+X42+H43+L43+P43+T43+X43+H44+L44+P44+T44+X44+H45+L45+P45+T45+X45+H46+L46+P46+T46+X46+H47+L47+P47+T47+X47+H48+L48+P48+T48+X48+H49+L49+P49+T49+X49+H50+L50+P50+T50+X50+H52+L52+P52+T52+X52+H53+L53+P53+T53+X53+H56+L56+P56+T56+X56+H57+L57+P57+T57+X57+H58+L58+P58+T58+X58+H59+L59+P59+T59+X59+H60+L60+P60+T60+X60+H61+L61+P61+T61+X61+H64+L64+P64+T64+X64+H65+L65+P65+T65+X65+H67+L67+P67+T67+X67+H68+L68+P68+T68+X68+H73+L73+P73+T73+X73)</f>
        <v>211</v>
      </c>
      <c r="F85" s="67">
        <f>SUM(D85:E85)</f>
        <v>468</v>
      </c>
    </row>
    <row r="86" spans="2:8" ht="12.75">
      <c r="B86" s="10"/>
      <c r="C86" s="10" t="s">
        <v>129</v>
      </c>
      <c r="D86" s="39">
        <f>SUM(D83:D85)</f>
        <v>616</v>
      </c>
      <c r="E86" s="42">
        <f>SUM(E83:E85)</f>
        <v>435</v>
      </c>
      <c r="F86" s="38">
        <f>SUM(F83:F85)</f>
        <v>1051</v>
      </c>
      <c r="H86" s="4"/>
    </row>
  </sheetData>
  <printOptions gridLines="1" horizontalCentered="1" verticalCentered="1"/>
  <pageMargins left="0.3937007874015748" right="0.07874015748031496" top="0.7480314960629921" bottom="0.3937007874015748" header="0.5118110236220472" footer="0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 August 2009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5.7109375" style="121" customWidth="1"/>
    <col min="4" max="4" width="30.00390625" style="121" customWidth="1"/>
    <col min="5" max="5" width="20.7109375" style="121" customWidth="1"/>
    <col min="6" max="6" width="25.5742187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20"/>
      <c r="D2" s="120"/>
      <c r="E2" s="120"/>
      <c r="F2" s="4" t="s">
        <v>227</v>
      </c>
    </row>
    <row r="3" ht="3" customHeight="1"/>
    <row r="4" spans="1:6" ht="12.75">
      <c r="A4" s="1" t="s">
        <v>589</v>
      </c>
      <c r="B4" s="1">
        <v>2</v>
      </c>
      <c r="C4" t="s">
        <v>590</v>
      </c>
      <c r="D4" t="s">
        <v>591</v>
      </c>
      <c r="E4" t="s">
        <v>372</v>
      </c>
      <c r="F4" t="s">
        <v>592</v>
      </c>
    </row>
    <row r="5" spans="1:6" ht="12.75">
      <c r="A5" s="1" t="s">
        <v>589</v>
      </c>
      <c r="B5" s="1">
        <v>1</v>
      </c>
      <c r="C5" t="s">
        <v>590</v>
      </c>
      <c r="D5" t="s">
        <v>622</v>
      </c>
      <c r="E5" t="s">
        <v>365</v>
      </c>
      <c r="F5" t="s">
        <v>623</v>
      </c>
    </row>
    <row r="6" spans="1:6" ht="12.75">
      <c r="A6" s="1" t="s">
        <v>420</v>
      </c>
      <c r="B6" s="1">
        <v>1</v>
      </c>
      <c r="C6" t="s">
        <v>421</v>
      </c>
      <c r="D6" t="s">
        <v>422</v>
      </c>
      <c r="E6"/>
      <c r="F6" t="s">
        <v>592</v>
      </c>
    </row>
    <row r="7" spans="1:6" ht="12.75">
      <c r="A7" s="1" t="s">
        <v>420</v>
      </c>
      <c r="B7" s="1">
        <v>1</v>
      </c>
      <c r="C7" t="s">
        <v>421</v>
      </c>
      <c r="D7" t="s">
        <v>478</v>
      </c>
      <c r="E7" t="s">
        <v>372</v>
      </c>
      <c r="F7" t="s">
        <v>623</v>
      </c>
    </row>
    <row r="8" spans="1:6" ht="12.75">
      <c r="A8" s="1" t="s">
        <v>420</v>
      </c>
      <c r="B8" s="1">
        <v>1</v>
      </c>
      <c r="C8" t="s">
        <v>421</v>
      </c>
      <c r="D8" t="s">
        <v>622</v>
      </c>
      <c r="E8" t="s">
        <v>365</v>
      </c>
      <c r="F8" t="s">
        <v>623</v>
      </c>
    </row>
    <row r="9" spans="1:6" ht="12.75">
      <c r="A9" s="1" t="s">
        <v>420</v>
      </c>
      <c r="B9" s="1">
        <v>1</v>
      </c>
      <c r="C9" t="s">
        <v>624</v>
      </c>
      <c r="D9" t="s">
        <v>593</v>
      </c>
      <c r="E9"/>
      <c r="F9" t="s">
        <v>623</v>
      </c>
    </row>
    <row r="10" spans="1:6" ht="12.75">
      <c r="A10" s="1" t="s">
        <v>420</v>
      </c>
      <c r="B10" s="1">
        <v>1</v>
      </c>
      <c r="C10" t="s">
        <v>624</v>
      </c>
      <c r="D10" t="s">
        <v>422</v>
      </c>
      <c r="E10" t="s">
        <v>370</v>
      </c>
      <c r="F10" t="s">
        <v>623</v>
      </c>
    </row>
    <row r="11" spans="1:6" ht="12.75">
      <c r="A11" s="1" t="s">
        <v>420</v>
      </c>
      <c r="B11" s="1">
        <v>1</v>
      </c>
      <c r="C11" t="s">
        <v>513</v>
      </c>
      <c r="D11" t="s">
        <v>422</v>
      </c>
      <c r="E11"/>
      <c r="F11" t="s">
        <v>592</v>
      </c>
    </row>
    <row r="12" spans="1:6" ht="12.75">
      <c r="A12" s="1" t="s">
        <v>420</v>
      </c>
      <c r="B12" s="1">
        <v>1</v>
      </c>
      <c r="C12" t="s">
        <v>513</v>
      </c>
      <c r="D12" t="s">
        <v>593</v>
      </c>
      <c r="E12" t="s">
        <v>372</v>
      </c>
      <c r="F12" t="s">
        <v>592</v>
      </c>
    </row>
    <row r="13" spans="1:6" ht="12.75">
      <c r="A13" s="1" t="s">
        <v>420</v>
      </c>
      <c r="B13" s="1">
        <v>1</v>
      </c>
      <c r="C13" t="s">
        <v>513</v>
      </c>
      <c r="D13" t="s">
        <v>625</v>
      </c>
      <c r="E13"/>
      <c r="F13" t="s">
        <v>623</v>
      </c>
    </row>
    <row r="14" spans="1:6" ht="12.75">
      <c r="A14" s="1" t="s">
        <v>420</v>
      </c>
      <c r="B14" s="1">
        <v>1</v>
      </c>
      <c r="C14" t="s">
        <v>513</v>
      </c>
      <c r="D14" t="s">
        <v>478</v>
      </c>
      <c r="E14" t="s">
        <v>372</v>
      </c>
      <c r="F14" t="s">
        <v>623</v>
      </c>
    </row>
    <row r="15" spans="1:6" ht="12.75">
      <c r="A15" s="1" t="s">
        <v>420</v>
      </c>
      <c r="B15" s="1">
        <v>1</v>
      </c>
      <c r="C15" t="s">
        <v>513</v>
      </c>
      <c r="D15" t="s">
        <v>515</v>
      </c>
      <c r="E15" t="s">
        <v>363</v>
      </c>
      <c r="F15" t="s">
        <v>623</v>
      </c>
    </row>
    <row r="16" spans="1:6" ht="12.75">
      <c r="A16" s="1" t="s">
        <v>420</v>
      </c>
      <c r="B16" s="1">
        <v>1</v>
      </c>
      <c r="C16" t="s">
        <v>513</v>
      </c>
      <c r="D16" t="s">
        <v>422</v>
      </c>
      <c r="E16" t="s">
        <v>365</v>
      </c>
      <c r="F16" t="s">
        <v>623</v>
      </c>
    </row>
    <row r="17" spans="1:6" ht="12.75">
      <c r="A17" s="1" t="s">
        <v>420</v>
      </c>
      <c r="B17" s="1">
        <v>2</v>
      </c>
      <c r="C17" t="s">
        <v>513</v>
      </c>
      <c r="D17" t="s">
        <v>622</v>
      </c>
      <c r="E17" t="s">
        <v>365</v>
      </c>
      <c r="F17" t="s">
        <v>623</v>
      </c>
    </row>
    <row r="18" spans="1:6" ht="12.75">
      <c r="A18" s="1" t="s">
        <v>420</v>
      </c>
      <c r="B18" s="1">
        <v>1</v>
      </c>
      <c r="C18" t="s">
        <v>513</v>
      </c>
      <c r="D18" t="s">
        <v>645</v>
      </c>
      <c r="E18" t="s">
        <v>372</v>
      </c>
      <c r="F18" t="s">
        <v>646</v>
      </c>
    </row>
    <row r="19" spans="1:6" ht="12.75">
      <c r="A19" s="1" t="s">
        <v>420</v>
      </c>
      <c r="B19" s="1">
        <v>1</v>
      </c>
      <c r="C19" t="s">
        <v>513</v>
      </c>
      <c r="D19" t="s">
        <v>647</v>
      </c>
      <c r="E19" t="s">
        <v>372</v>
      </c>
      <c r="F19" t="s">
        <v>646</v>
      </c>
    </row>
    <row r="20" spans="1:6" ht="12.75">
      <c r="A20" s="1" t="s">
        <v>420</v>
      </c>
      <c r="B20" s="1">
        <v>1</v>
      </c>
      <c r="C20" t="s">
        <v>594</v>
      </c>
      <c r="D20" t="s">
        <v>515</v>
      </c>
      <c r="E20" t="s">
        <v>372</v>
      </c>
      <c r="F20" t="s">
        <v>592</v>
      </c>
    </row>
    <row r="21" spans="1:6" ht="12.75">
      <c r="A21" s="1" t="s">
        <v>420</v>
      </c>
      <c r="B21" s="1">
        <v>1</v>
      </c>
      <c r="C21" t="s">
        <v>594</v>
      </c>
      <c r="D21" t="s">
        <v>595</v>
      </c>
      <c r="E21" t="s">
        <v>363</v>
      </c>
      <c r="F21" t="s">
        <v>592</v>
      </c>
    </row>
    <row r="22" spans="1:6" ht="12.75">
      <c r="A22" s="1" t="s">
        <v>420</v>
      </c>
      <c r="B22" s="1">
        <v>1</v>
      </c>
      <c r="C22" t="s">
        <v>479</v>
      </c>
      <c r="D22" t="s">
        <v>422</v>
      </c>
      <c r="E22" t="s">
        <v>363</v>
      </c>
      <c r="F22" t="s">
        <v>592</v>
      </c>
    </row>
    <row r="23" spans="1:6" ht="12.75">
      <c r="A23" s="1" t="s">
        <v>6</v>
      </c>
      <c r="B23" s="1">
        <v>1</v>
      </c>
      <c r="C23" t="s">
        <v>361</v>
      </c>
      <c r="D23" t="s">
        <v>362</v>
      </c>
      <c r="E23"/>
      <c r="F23" t="s">
        <v>592</v>
      </c>
    </row>
    <row r="24" spans="1:6" ht="12.75">
      <c r="A24" s="1" t="s">
        <v>6</v>
      </c>
      <c r="B24" s="1">
        <v>2</v>
      </c>
      <c r="C24" t="s">
        <v>361</v>
      </c>
      <c r="D24" t="s">
        <v>362</v>
      </c>
      <c r="E24" t="s">
        <v>363</v>
      </c>
      <c r="F24" t="s">
        <v>592</v>
      </c>
    </row>
    <row r="25" spans="1:6" ht="12.75">
      <c r="A25" s="1" t="s">
        <v>6</v>
      </c>
      <c r="B25" s="1">
        <v>1</v>
      </c>
      <c r="C25" t="s">
        <v>361</v>
      </c>
      <c r="D25" t="s">
        <v>442</v>
      </c>
      <c r="E25" t="s">
        <v>365</v>
      </c>
      <c r="F25" t="s">
        <v>592</v>
      </c>
    </row>
    <row r="26" spans="1:6" ht="12.75">
      <c r="A26" s="1" t="s">
        <v>6</v>
      </c>
      <c r="B26" s="1">
        <v>2</v>
      </c>
      <c r="C26" t="s">
        <v>361</v>
      </c>
      <c r="D26" t="s">
        <v>362</v>
      </c>
      <c r="E26" t="s">
        <v>365</v>
      </c>
      <c r="F26" t="s">
        <v>592</v>
      </c>
    </row>
    <row r="27" spans="1:6" ht="12.75">
      <c r="A27" s="1" t="s">
        <v>6</v>
      </c>
      <c r="B27" s="1">
        <v>1</v>
      </c>
      <c r="C27" t="s">
        <v>361</v>
      </c>
      <c r="D27" t="s">
        <v>362</v>
      </c>
      <c r="E27" t="s">
        <v>372</v>
      </c>
      <c r="F27" t="s">
        <v>623</v>
      </c>
    </row>
    <row r="28" spans="1:6" ht="12.75">
      <c r="A28" s="1" t="s">
        <v>7</v>
      </c>
      <c r="B28" s="1">
        <v>1</v>
      </c>
      <c r="C28" t="s">
        <v>425</v>
      </c>
      <c r="D28" t="s">
        <v>559</v>
      </c>
      <c r="E28" t="s">
        <v>372</v>
      </c>
      <c r="F28" t="s">
        <v>592</v>
      </c>
    </row>
    <row r="29" spans="1:6" ht="12.75">
      <c r="A29" s="1" t="s">
        <v>7</v>
      </c>
      <c r="B29" s="1">
        <v>1</v>
      </c>
      <c r="C29" t="s">
        <v>425</v>
      </c>
      <c r="D29" t="s">
        <v>608</v>
      </c>
      <c r="E29" t="s">
        <v>372</v>
      </c>
      <c r="F29" t="s">
        <v>646</v>
      </c>
    </row>
    <row r="30" spans="1:6" ht="12.75">
      <c r="A30" s="1" t="s">
        <v>7</v>
      </c>
      <c r="B30" s="1">
        <v>1</v>
      </c>
      <c r="C30" t="s">
        <v>483</v>
      </c>
      <c r="D30" t="s">
        <v>484</v>
      </c>
      <c r="E30" t="s">
        <v>401</v>
      </c>
      <c r="F30" t="s">
        <v>592</v>
      </c>
    </row>
    <row r="31" spans="1:6" ht="12.75">
      <c r="A31" s="1" t="s">
        <v>7</v>
      </c>
      <c r="B31" s="1">
        <v>1</v>
      </c>
      <c r="C31" t="s">
        <v>483</v>
      </c>
      <c r="D31" t="s">
        <v>484</v>
      </c>
      <c r="E31" t="s">
        <v>363</v>
      </c>
      <c r="F31" t="s">
        <v>592</v>
      </c>
    </row>
    <row r="32" spans="1:6" ht="12.75">
      <c r="A32" s="1" t="s">
        <v>7</v>
      </c>
      <c r="B32" s="1">
        <v>2</v>
      </c>
      <c r="C32" t="s">
        <v>483</v>
      </c>
      <c r="D32" t="s">
        <v>625</v>
      </c>
      <c r="E32" t="s">
        <v>372</v>
      </c>
      <c r="F32" t="s">
        <v>623</v>
      </c>
    </row>
    <row r="33" spans="1:6" ht="12.75">
      <c r="A33" s="1" t="s">
        <v>7</v>
      </c>
      <c r="B33" s="1">
        <v>2</v>
      </c>
      <c r="C33" t="s">
        <v>516</v>
      </c>
      <c r="D33" t="s">
        <v>559</v>
      </c>
      <c r="E33" t="s">
        <v>372</v>
      </c>
      <c r="F33" t="s">
        <v>592</v>
      </c>
    </row>
    <row r="34" spans="1:6" ht="12.75">
      <c r="A34" s="1" t="s">
        <v>7</v>
      </c>
      <c r="B34" s="1">
        <v>1</v>
      </c>
      <c r="C34" t="s">
        <v>516</v>
      </c>
      <c r="D34" t="s">
        <v>596</v>
      </c>
      <c r="E34" t="s">
        <v>401</v>
      </c>
      <c r="F34" t="s">
        <v>592</v>
      </c>
    </row>
    <row r="35" spans="1:6" ht="12.75">
      <c r="A35" s="1" t="s">
        <v>51</v>
      </c>
      <c r="B35" s="1">
        <v>1</v>
      </c>
      <c r="C35" t="s">
        <v>366</v>
      </c>
      <c r="D35" t="s">
        <v>597</v>
      </c>
      <c r="E35" t="s">
        <v>372</v>
      </c>
      <c r="F35" t="s">
        <v>592</v>
      </c>
    </row>
    <row r="36" spans="1:6" ht="12.75">
      <c r="A36" s="1" t="s">
        <v>51</v>
      </c>
      <c r="B36" s="1">
        <v>1</v>
      </c>
      <c r="C36" t="s">
        <v>366</v>
      </c>
      <c r="D36" t="s">
        <v>598</v>
      </c>
      <c r="E36" t="s">
        <v>365</v>
      </c>
      <c r="F36" t="s">
        <v>592</v>
      </c>
    </row>
    <row r="37" spans="1:6" ht="12.75">
      <c r="A37" s="1" t="s">
        <v>51</v>
      </c>
      <c r="B37" s="1">
        <v>1</v>
      </c>
      <c r="C37" t="s">
        <v>366</v>
      </c>
      <c r="D37" t="s">
        <v>599</v>
      </c>
      <c r="E37" t="s">
        <v>365</v>
      </c>
      <c r="F37" t="s">
        <v>592</v>
      </c>
    </row>
    <row r="38" spans="1:6" ht="12.75">
      <c r="A38" s="1" t="s">
        <v>51</v>
      </c>
      <c r="B38" s="1">
        <v>1</v>
      </c>
      <c r="C38" t="s">
        <v>366</v>
      </c>
      <c r="D38" t="s">
        <v>367</v>
      </c>
      <c r="E38" t="s">
        <v>372</v>
      </c>
      <c r="F38" t="s">
        <v>623</v>
      </c>
    </row>
    <row r="39" spans="1:6" ht="12.75">
      <c r="A39" s="1" t="s">
        <v>51</v>
      </c>
      <c r="B39" s="1">
        <v>1</v>
      </c>
      <c r="C39" t="s">
        <v>366</v>
      </c>
      <c r="D39" t="s">
        <v>626</v>
      </c>
      <c r="E39" t="s">
        <v>372</v>
      </c>
      <c r="F39" t="s">
        <v>623</v>
      </c>
    </row>
    <row r="40" spans="1:6" ht="12.75">
      <c r="A40" s="1" t="s">
        <v>51</v>
      </c>
      <c r="B40" s="1">
        <v>1</v>
      </c>
      <c r="C40" t="s">
        <v>366</v>
      </c>
      <c r="D40" t="s">
        <v>626</v>
      </c>
      <c r="E40" t="s">
        <v>365</v>
      </c>
      <c r="F40" t="s">
        <v>623</v>
      </c>
    </row>
    <row r="41" spans="1:6" ht="12.75">
      <c r="A41" s="1" t="s">
        <v>51</v>
      </c>
      <c r="B41" s="1">
        <v>1</v>
      </c>
      <c r="C41" t="s">
        <v>366</v>
      </c>
      <c r="D41" t="s">
        <v>627</v>
      </c>
      <c r="E41" t="s">
        <v>365</v>
      </c>
      <c r="F41" t="s">
        <v>623</v>
      </c>
    </row>
    <row r="42" spans="1:6" ht="12.75">
      <c r="A42" s="1" t="s">
        <v>130</v>
      </c>
      <c r="B42" s="1">
        <v>1</v>
      </c>
      <c r="C42" t="s">
        <v>428</v>
      </c>
      <c r="D42" t="s">
        <v>429</v>
      </c>
      <c r="E42" t="s">
        <v>372</v>
      </c>
      <c r="F42" t="s">
        <v>592</v>
      </c>
    </row>
    <row r="43" spans="1:6" ht="12.75">
      <c r="A43" s="1" t="s">
        <v>130</v>
      </c>
      <c r="B43" s="1">
        <v>1</v>
      </c>
      <c r="C43" t="s">
        <v>428</v>
      </c>
      <c r="D43" t="s">
        <v>429</v>
      </c>
      <c r="E43" t="s">
        <v>365</v>
      </c>
      <c r="F43" t="s">
        <v>592</v>
      </c>
    </row>
    <row r="44" spans="1:6" ht="12.75">
      <c r="A44" s="1" t="s">
        <v>368</v>
      </c>
      <c r="B44" s="1">
        <v>2</v>
      </c>
      <c r="C44" t="s">
        <v>8</v>
      </c>
      <c r="D44" t="s">
        <v>468</v>
      </c>
      <c r="E44"/>
      <c r="F44" t="s">
        <v>592</v>
      </c>
    </row>
    <row r="45" spans="1:6" ht="12.75">
      <c r="A45" s="1" t="s">
        <v>368</v>
      </c>
      <c r="B45" s="1">
        <v>1</v>
      </c>
      <c r="C45" t="s">
        <v>8</v>
      </c>
      <c r="D45" t="s">
        <v>518</v>
      </c>
      <c r="E45" t="s">
        <v>372</v>
      </c>
      <c r="F45" t="s">
        <v>592</v>
      </c>
    </row>
    <row r="46" spans="1:6" ht="12.75">
      <c r="A46" s="1" t="s">
        <v>368</v>
      </c>
      <c r="B46" s="1">
        <v>1</v>
      </c>
      <c r="C46" t="s">
        <v>8</v>
      </c>
      <c r="D46" t="s">
        <v>470</v>
      </c>
      <c r="E46" t="s">
        <v>372</v>
      </c>
      <c r="F46" t="s">
        <v>592</v>
      </c>
    </row>
    <row r="47" spans="1:6" ht="12.75">
      <c r="A47" s="1" t="s">
        <v>368</v>
      </c>
      <c r="B47" s="1">
        <v>1</v>
      </c>
      <c r="C47" t="s">
        <v>8</v>
      </c>
      <c r="D47" t="s">
        <v>600</v>
      </c>
      <c r="E47" t="s">
        <v>372</v>
      </c>
      <c r="F47" t="s">
        <v>592</v>
      </c>
    </row>
    <row r="48" spans="1:6" ht="12.75">
      <c r="A48" s="1" t="s">
        <v>368</v>
      </c>
      <c r="B48" s="1">
        <v>1</v>
      </c>
      <c r="C48" t="s">
        <v>8</v>
      </c>
      <c r="D48" t="s">
        <v>468</v>
      </c>
      <c r="E48" t="s">
        <v>372</v>
      </c>
      <c r="F48" t="s">
        <v>592</v>
      </c>
    </row>
    <row r="49" spans="1:6" ht="12.75">
      <c r="A49" s="1" t="s">
        <v>368</v>
      </c>
      <c r="B49" s="1">
        <v>1</v>
      </c>
      <c r="C49" t="s">
        <v>8</v>
      </c>
      <c r="D49" t="s">
        <v>601</v>
      </c>
      <c r="E49" t="s">
        <v>372</v>
      </c>
      <c r="F49" t="s">
        <v>592</v>
      </c>
    </row>
    <row r="50" spans="1:6" ht="12.75">
      <c r="A50" s="1" t="s">
        <v>368</v>
      </c>
      <c r="B50" s="1">
        <v>1</v>
      </c>
      <c r="C50" t="s">
        <v>8</v>
      </c>
      <c r="D50" t="s">
        <v>602</v>
      </c>
      <c r="E50" t="s">
        <v>363</v>
      </c>
      <c r="F50" t="s">
        <v>592</v>
      </c>
    </row>
    <row r="51" spans="1:6" ht="12.75">
      <c r="A51" s="1" t="s">
        <v>368</v>
      </c>
      <c r="B51" s="1">
        <v>1</v>
      </c>
      <c r="C51" t="s">
        <v>8</v>
      </c>
      <c r="D51" t="s">
        <v>603</v>
      </c>
      <c r="E51" t="s">
        <v>365</v>
      </c>
      <c r="F51" t="s">
        <v>592</v>
      </c>
    </row>
    <row r="52" spans="1:6" ht="12.75">
      <c r="A52" s="1" t="s">
        <v>368</v>
      </c>
      <c r="B52" s="1">
        <v>1</v>
      </c>
      <c r="C52" t="s">
        <v>8</v>
      </c>
      <c r="D52" t="s">
        <v>628</v>
      </c>
      <c r="E52"/>
      <c r="F52" t="s">
        <v>623</v>
      </c>
    </row>
    <row r="53" spans="1:6" ht="12.75">
      <c r="A53" s="1" t="s">
        <v>368</v>
      </c>
      <c r="B53" s="1">
        <v>1</v>
      </c>
      <c r="C53" t="s">
        <v>8</v>
      </c>
      <c r="D53" t="s">
        <v>562</v>
      </c>
      <c r="E53" t="s">
        <v>372</v>
      </c>
      <c r="F53" t="s">
        <v>623</v>
      </c>
    </row>
    <row r="54" spans="1:6" ht="12.75">
      <c r="A54" s="1" t="s">
        <v>368</v>
      </c>
      <c r="B54" s="1">
        <v>1</v>
      </c>
      <c r="C54" t="s">
        <v>8</v>
      </c>
      <c r="D54" t="s">
        <v>629</v>
      </c>
      <c r="E54" t="s">
        <v>372</v>
      </c>
      <c r="F54" t="s">
        <v>623</v>
      </c>
    </row>
    <row r="55" spans="1:6" ht="12.75">
      <c r="A55" s="1" t="s">
        <v>368</v>
      </c>
      <c r="B55" s="1">
        <v>1</v>
      </c>
      <c r="C55" t="s">
        <v>8</v>
      </c>
      <c r="D55" t="s">
        <v>630</v>
      </c>
      <c r="E55" t="s">
        <v>372</v>
      </c>
      <c r="F55" t="s">
        <v>623</v>
      </c>
    </row>
    <row r="56" spans="1:6" ht="12.75">
      <c r="A56" s="1" t="s">
        <v>368</v>
      </c>
      <c r="B56" s="1">
        <v>1</v>
      </c>
      <c r="C56" t="s">
        <v>8</v>
      </c>
      <c r="D56" t="s">
        <v>520</v>
      </c>
      <c r="E56" t="s">
        <v>372</v>
      </c>
      <c r="F56" t="s">
        <v>623</v>
      </c>
    </row>
    <row r="57" spans="1:6" ht="12.75">
      <c r="A57" s="1" t="s">
        <v>368</v>
      </c>
      <c r="B57" s="1">
        <v>1</v>
      </c>
      <c r="C57" t="s">
        <v>8</v>
      </c>
      <c r="D57" t="s">
        <v>402</v>
      </c>
      <c r="E57" t="s">
        <v>372</v>
      </c>
      <c r="F57" t="s">
        <v>623</v>
      </c>
    </row>
    <row r="58" spans="1:6" ht="12.75">
      <c r="A58" s="1" t="s">
        <v>368</v>
      </c>
      <c r="B58" s="1">
        <v>1</v>
      </c>
      <c r="C58" t="s">
        <v>8</v>
      </c>
      <c r="D58" t="s">
        <v>518</v>
      </c>
      <c r="E58" t="s">
        <v>363</v>
      </c>
      <c r="F58" t="s">
        <v>623</v>
      </c>
    </row>
    <row r="59" spans="1:6" ht="12.75">
      <c r="A59" s="1" t="s">
        <v>368</v>
      </c>
      <c r="B59" s="1">
        <v>1</v>
      </c>
      <c r="C59" t="s">
        <v>8</v>
      </c>
      <c r="D59" t="s">
        <v>403</v>
      </c>
      <c r="E59" t="s">
        <v>363</v>
      </c>
      <c r="F59" t="s">
        <v>623</v>
      </c>
    </row>
    <row r="60" spans="1:6" ht="12.75">
      <c r="A60" s="1" t="s">
        <v>368</v>
      </c>
      <c r="B60" s="1">
        <v>1</v>
      </c>
      <c r="C60" t="s">
        <v>434</v>
      </c>
      <c r="D60" t="s">
        <v>631</v>
      </c>
      <c r="E60" t="s">
        <v>372</v>
      </c>
      <c r="F60" t="s">
        <v>623</v>
      </c>
    </row>
    <row r="61" spans="1:6" ht="12.75">
      <c r="A61" s="1" t="s">
        <v>9</v>
      </c>
      <c r="B61" s="1">
        <v>1</v>
      </c>
      <c r="C61" t="s">
        <v>10</v>
      </c>
      <c r="D61" t="s">
        <v>373</v>
      </c>
      <c r="E61" t="s">
        <v>372</v>
      </c>
      <c r="F61" t="s">
        <v>592</v>
      </c>
    </row>
    <row r="62" spans="1:6" ht="12.75">
      <c r="A62" s="1" t="s">
        <v>9</v>
      </c>
      <c r="B62" s="1">
        <v>1</v>
      </c>
      <c r="C62" t="s">
        <v>10</v>
      </c>
      <c r="D62" t="s">
        <v>528</v>
      </c>
      <c r="E62"/>
      <c r="F62" t="s">
        <v>623</v>
      </c>
    </row>
    <row r="63" spans="1:6" ht="12.75">
      <c r="A63" s="1" t="s">
        <v>9</v>
      </c>
      <c r="B63" s="1">
        <v>1</v>
      </c>
      <c r="C63" t="s">
        <v>10</v>
      </c>
      <c r="D63" t="s">
        <v>632</v>
      </c>
      <c r="E63"/>
      <c r="F63" t="s">
        <v>623</v>
      </c>
    </row>
    <row r="64" spans="1:6" ht="12.75">
      <c r="A64" s="1" t="s">
        <v>9</v>
      </c>
      <c r="B64" s="1">
        <v>1</v>
      </c>
      <c r="C64" t="s">
        <v>10</v>
      </c>
      <c r="D64" t="s">
        <v>437</v>
      </c>
      <c r="E64" t="s">
        <v>372</v>
      </c>
      <c r="F64" t="s">
        <v>623</v>
      </c>
    </row>
    <row r="65" spans="1:6" ht="12.75">
      <c r="A65" s="1" t="s">
        <v>9</v>
      </c>
      <c r="B65" s="1">
        <v>1</v>
      </c>
      <c r="C65" t="s">
        <v>10</v>
      </c>
      <c r="D65" t="s">
        <v>633</v>
      </c>
      <c r="E65" t="s">
        <v>372</v>
      </c>
      <c r="F65" t="s">
        <v>623</v>
      </c>
    </row>
    <row r="66" spans="1:6" ht="12.75">
      <c r="A66" s="1" t="s">
        <v>9</v>
      </c>
      <c r="B66" s="1">
        <v>2</v>
      </c>
      <c r="C66" t="s">
        <v>10</v>
      </c>
      <c r="D66" t="s">
        <v>633</v>
      </c>
      <c r="E66" t="s">
        <v>365</v>
      </c>
      <c r="F66" t="s">
        <v>623</v>
      </c>
    </row>
    <row r="67" spans="1:6" ht="12.75">
      <c r="A67" s="1" t="s">
        <v>9</v>
      </c>
      <c r="B67" s="1">
        <v>3</v>
      </c>
      <c r="C67" t="s">
        <v>10</v>
      </c>
      <c r="D67" t="s">
        <v>632</v>
      </c>
      <c r="E67" t="s">
        <v>365</v>
      </c>
      <c r="F67" t="s">
        <v>623</v>
      </c>
    </row>
    <row r="68" spans="1:6" ht="12.75">
      <c r="A68" s="1" t="s">
        <v>11</v>
      </c>
      <c r="B68" s="1">
        <v>1</v>
      </c>
      <c r="C68" t="s">
        <v>375</v>
      </c>
      <c r="D68" t="s">
        <v>604</v>
      </c>
      <c r="E68" t="s">
        <v>372</v>
      </c>
      <c r="F68" t="s">
        <v>592</v>
      </c>
    </row>
    <row r="69" spans="1:6" ht="12.75">
      <c r="A69" s="1" t="s">
        <v>11</v>
      </c>
      <c r="B69" s="1">
        <v>2</v>
      </c>
      <c r="C69" t="s">
        <v>375</v>
      </c>
      <c r="D69" t="s">
        <v>383</v>
      </c>
      <c r="E69" t="s">
        <v>365</v>
      </c>
      <c r="F69" t="s">
        <v>592</v>
      </c>
    </row>
    <row r="70" spans="1:6" ht="12.75">
      <c r="A70" s="1" t="s">
        <v>11</v>
      </c>
      <c r="B70" s="1">
        <v>1</v>
      </c>
      <c r="C70" t="s">
        <v>375</v>
      </c>
      <c r="D70" t="s">
        <v>526</v>
      </c>
      <c r="E70" t="s">
        <v>365</v>
      </c>
      <c r="F70" t="s">
        <v>592</v>
      </c>
    </row>
    <row r="71" spans="1:6" ht="12.75">
      <c r="A71" s="1" t="s">
        <v>11</v>
      </c>
      <c r="B71" s="1">
        <v>1</v>
      </c>
      <c r="C71" t="s">
        <v>375</v>
      </c>
      <c r="D71" t="s">
        <v>439</v>
      </c>
      <c r="E71" t="s">
        <v>365</v>
      </c>
      <c r="F71" t="s">
        <v>592</v>
      </c>
    </row>
    <row r="72" spans="1:6" ht="12.75">
      <c r="A72" s="1" t="s">
        <v>11</v>
      </c>
      <c r="B72" s="1">
        <v>1</v>
      </c>
      <c r="C72" t="s">
        <v>375</v>
      </c>
      <c r="D72" t="s">
        <v>393</v>
      </c>
      <c r="E72" t="s">
        <v>365</v>
      </c>
      <c r="F72" t="s">
        <v>592</v>
      </c>
    </row>
    <row r="73" spans="1:6" ht="12.75">
      <c r="A73" s="1" t="s">
        <v>11</v>
      </c>
      <c r="B73" s="1">
        <v>1</v>
      </c>
      <c r="C73" t="s">
        <v>375</v>
      </c>
      <c r="D73" t="s">
        <v>530</v>
      </c>
      <c r="E73" t="s">
        <v>365</v>
      </c>
      <c r="F73" t="s">
        <v>623</v>
      </c>
    </row>
    <row r="74" spans="1:6" ht="12.75">
      <c r="A74" s="1" t="s">
        <v>11</v>
      </c>
      <c r="B74" s="1">
        <v>1</v>
      </c>
      <c r="C74" t="s">
        <v>375</v>
      </c>
      <c r="D74" t="s">
        <v>648</v>
      </c>
      <c r="E74" t="s">
        <v>372</v>
      </c>
      <c r="F74" t="s">
        <v>646</v>
      </c>
    </row>
    <row r="75" spans="1:6" ht="12.75">
      <c r="A75" s="1" t="s">
        <v>12</v>
      </c>
      <c r="B75" s="1">
        <v>1</v>
      </c>
      <c r="C75" t="s">
        <v>13</v>
      </c>
      <c r="D75" t="s">
        <v>528</v>
      </c>
      <c r="E75"/>
      <c r="F75" t="s">
        <v>592</v>
      </c>
    </row>
    <row r="76" spans="1:6" ht="12.75">
      <c r="A76" s="1" t="s">
        <v>12</v>
      </c>
      <c r="B76" s="1">
        <v>1</v>
      </c>
      <c r="C76" t="s">
        <v>13</v>
      </c>
      <c r="D76" t="s">
        <v>383</v>
      </c>
      <c r="E76"/>
      <c r="F76" t="s">
        <v>592</v>
      </c>
    </row>
    <row r="77" spans="1:6" ht="12.75">
      <c r="A77" s="1" t="s">
        <v>12</v>
      </c>
      <c r="B77" s="1">
        <v>1</v>
      </c>
      <c r="C77" t="s">
        <v>13</v>
      </c>
      <c r="D77" t="s">
        <v>439</v>
      </c>
      <c r="E77"/>
      <c r="F77" t="s">
        <v>592</v>
      </c>
    </row>
    <row r="78" spans="1:6" ht="12.75">
      <c r="A78" s="1" t="s">
        <v>12</v>
      </c>
      <c r="B78" s="1">
        <v>1</v>
      </c>
      <c r="C78" t="s">
        <v>13</v>
      </c>
      <c r="D78" t="s">
        <v>362</v>
      </c>
      <c r="E78"/>
      <c r="F78" t="s">
        <v>592</v>
      </c>
    </row>
    <row r="79" spans="1:6" ht="12.75">
      <c r="A79" s="1" t="s">
        <v>12</v>
      </c>
      <c r="B79" s="1">
        <v>1</v>
      </c>
      <c r="C79" t="s">
        <v>13</v>
      </c>
      <c r="D79" t="s">
        <v>529</v>
      </c>
      <c r="E79" t="s">
        <v>372</v>
      </c>
      <c r="F79" t="s">
        <v>592</v>
      </c>
    </row>
    <row r="80" spans="1:6" ht="12.75">
      <c r="A80" s="1" t="s">
        <v>12</v>
      </c>
      <c r="B80" s="1">
        <v>1</v>
      </c>
      <c r="C80" t="s">
        <v>13</v>
      </c>
      <c r="D80" t="s">
        <v>383</v>
      </c>
      <c r="E80" t="s">
        <v>372</v>
      </c>
      <c r="F80" t="s">
        <v>592</v>
      </c>
    </row>
    <row r="81" spans="1:6" ht="12.75">
      <c r="A81" s="1" t="s">
        <v>12</v>
      </c>
      <c r="B81" s="1">
        <v>1</v>
      </c>
      <c r="C81" t="s">
        <v>13</v>
      </c>
      <c r="D81" t="s">
        <v>559</v>
      </c>
      <c r="E81" t="s">
        <v>372</v>
      </c>
      <c r="F81" t="s">
        <v>592</v>
      </c>
    </row>
    <row r="82" spans="1:6" ht="12.75">
      <c r="A82" s="1" t="s">
        <v>12</v>
      </c>
      <c r="B82" s="1">
        <v>1</v>
      </c>
      <c r="C82" t="s">
        <v>13</v>
      </c>
      <c r="D82" t="s">
        <v>439</v>
      </c>
      <c r="E82" t="s">
        <v>372</v>
      </c>
      <c r="F82" t="s">
        <v>592</v>
      </c>
    </row>
    <row r="83" spans="1:6" ht="12.75">
      <c r="A83" s="1" t="s">
        <v>12</v>
      </c>
      <c r="B83" s="1">
        <v>1</v>
      </c>
      <c r="C83" t="s">
        <v>13</v>
      </c>
      <c r="D83" t="s">
        <v>439</v>
      </c>
      <c r="E83" t="s">
        <v>370</v>
      </c>
      <c r="F83" t="s">
        <v>592</v>
      </c>
    </row>
    <row r="84" spans="1:6" ht="12.75">
      <c r="A84" s="1" t="s">
        <v>12</v>
      </c>
      <c r="B84" s="1">
        <v>1</v>
      </c>
      <c r="C84" t="s">
        <v>13</v>
      </c>
      <c r="D84" t="s">
        <v>528</v>
      </c>
      <c r="E84" t="s">
        <v>363</v>
      </c>
      <c r="F84" t="s">
        <v>592</v>
      </c>
    </row>
    <row r="85" spans="1:6" ht="12.75">
      <c r="A85" s="1" t="s">
        <v>12</v>
      </c>
      <c r="B85" s="1">
        <v>1</v>
      </c>
      <c r="C85" t="s">
        <v>13</v>
      </c>
      <c r="D85" t="s">
        <v>362</v>
      </c>
      <c r="E85" t="s">
        <v>363</v>
      </c>
      <c r="F85" t="s">
        <v>592</v>
      </c>
    </row>
    <row r="86" spans="1:6" ht="12.75">
      <c r="A86" s="1" t="s">
        <v>12</v>
      </c>
      <c r="B86" s="1">
        <v>1</v>
      </c>
      <c r="C86" t="s">
        <v>13</v>
      </c>
      <c r="D86"/>
      <c r="E86" t="s">
        <v>365</v>
      </c>
      <c r="F86" t="s">
        <v>592</v>
      </c>
    </row>
    <row r="87" spans="1:6" ht="12.75">
      <c r="A87" s="1" t="s">
        <v>12</v>
      </c>
      <c r="B87" s="1">
        <v>2</v>
      </c>
      <c r="C87" t="s">
        <v>13</v>
      </c>
      <c r="D87" t="s">
        <v>528</v>
      </c>
      <c r="E87" t="s">
        <v>365</v>
      </c>
      <c r="F87" t="s">
        <v>592</v>
      </c>
    </row>
    <row r="88" spans="1:6" ht="12.75">
      <c r="A88" s="1" t="s">
        <v>12</v>
      </c>
      <c r="B88" s="1">
        <v>1</v>
      </c>
      <c r="C88" t="s">
        <v>13</v>
      </c>
      <c r="D88" t="s">
        <v>605</v>
      </c>
      <c r="E88" t="s">
        <v>365</v>
      </c>
      <c r="F88" t="s">
        <v>592</v>
      </c>
    </row>
    <row r="89" spans="1:6" ht="12.75">
      <c r="A89" s="1" t="s">
        <v>12</v>
      </c>
      <c r="B89" s="1">
        <v>5</v>
      </c>
      <c r="C89" t="s">
        <v>13</v>
      </c>
      <c r="D89" t="s">
        <v>383</v>
      </c>
      <c r="E89" t="s">
        <v>365</v>
      </c>
      <c r="F89" t="s">
        <v>592</v>
      </c>
    </row>
    <row r="90" spans="1:6" ht="12.75">
      <c r="A90" s="1" t="s">
        <v>12</v>
      </c>
      <c r="B90" s="1">
        <v>3</v>
      </c>
      <c r="C90" t="s">
        <v>13</v>
      </c>
      <c r="D90" t="s">
        <v>439</v>
      </c>
      <c r="E90" t="s">
        <v>365</v>
      </c>
      <c r="F90" t="s">
        <v>592</v>
      </c>
    </row>
    <row r="91" spans="1:6" ht="12.75">
      <c r="A91" s="1" t="s">
        <v>12</v>
      </c>
      <c r="B91" s="1">
        <v>1</v>
      </c>
      <c r="C91" t="s">
        <v>13</v>
      </c>
      <c r="D91" t="s">
        <v>393</v>
      </c>
      <c r="E91" t="s">
        <v>365</v>
      </c>
      <c r="F91" t="s">
        <v>592</v>
      </c>
    </row>
    <row r="92" spans="1:6" ht="12.75">
      <c r="A92" s="1" t="s">
        <v>12</v>
      </c>
      <c r="B92" s="1">
        <v>1</v>
      </c>
      <c r="C92" t="s">
        <v>13</v>
      </c>
      <c r="D92" t="s">
        <v>634</v>
      </c>
      <c r="E92"/>
      <c r="F92" t="s">
        <v>623</v>
      </c>
    </row>
    <row r="93" spans="1:6" ht="12.75">
      <c r="A93" s="1" t="s">
        <v>12</v>
      </c>
      <c r="B93" s="1">
        <v>1</v>
      </c>
      <c r="C93" t="s">
        <v>13</v>
      </c>
      <c r="D93" t="s">
        <v>463</v>
      </c>
      <c r="E93"/>
      <c r="F93" t="s">
        <v>623</v>
      </c>
    </row>
    <row r="94" spans="1:6" ht="12.75">
      <c r="A94" s="1" t="s">
        <v>12</v>
      </c>
      <c r="B94" s="1">
        <v>1</v>
      </c>
      <c r="C94" t="s">
        <v>13</v>
      </c>
      <c r="D94" t="s">
        <v>436</v>
      </c>
      <c r="E94" t="s">
        <v>372</v>
      </c>
      <c r="F94" t="s">
        <v>623</v>
      </c>
    </row>
    <row r="95" spans="1:6" ht="12.75">
      <c r="A95" s="1" t="s">
        <v>12</v>
      </c>
      <c r="B95" s="1">
        <v>1</v>
      </c>
      <c r="C95" t="s">
        <v>13</v>
      </c>
      <c r="D95" t="s">
        <v>635</v>
      </c>
      <c r="E95" t="s">
        <v>372</v>
      </c>
      <c r="F95" t="s">
        <v>623</v>
      </c>
    </row>
    <row r="96" spans="1:6" ht="12.75">
      <c r="A96" s="1" t="s">
        <v>12</v>
      </c>
      <c r="B96" s="1">
        <v>1</v>
      </c>
      <c r="C96" t="s">
        <v>13</v>
      </c>
      <c r="D96" t="s">
        <v>439</v>
      </c>
      <c r="E96" t="s">
        <v>372</v>
      </c>
      <c r="F96" t="s">
        <v>623</v>
      </c>
    </row>
    <row r="97" spans="1:6" ht="12.75">
      <c r="A97" s="1" t="s">
        <v>12</v>
      </c>
      <c r="B97" s="1">
        <v>1</v>
      </c>
      <c r="C97" t="s">
        <v>13</v>
      </c>
      <c r="D97" t="s">
        <v>565</v>
      </c>
      <c r="E97" t="s">
        <v>372</v>
      </c>
      <c r="F97" t="s">
        <v>623</v>
      </c>
    </row>
    <row r="98" spans="1:6" ht="12.75">
      <c r="A98" s="1" t="s">
        <v>12</v>
      </c>
      <c r="B98" s="1">
        <v>1</v>
      </c>
      <c r="C98" t="s">
        <v>13</v>
      </c>
      <c r="D98" t="s">
        <v>463</v>
      </c>
      <c r="E98" t="s">
        <v>372</v>
      </c>
      <c r="F98" t="s">
        <v>623</v>
      </c>
    </row>
    <row r="99" spans="1:6" ht="12.75">
      <c r="A99" s="1" t="s">
        <v>12</v>
      </c>
      <c r="B99" s="1">
        <v>1</v>
      </c>
      <c r="C99" t="s">
        <v>13</v>
      </c>
      <c r="D99" t="s">
        <v>464</v>
      </c>
      <c r="E99" t="s">
        <v>372</v>
      </c>
      <c r="F99" t="s">
        <v>623</v>
      </c>
    </row>
    <row r="100" spans="1:6" ht="12.75">
      <c r="A100" s="1" t="s">
        <v>12</v>
      </c>
      <c r="B100" s="1">
        <v>1</v>
      </c>
      <c r="C100" t="s">
        <v>13</v>
      </c>
      <c r="D100" t="s">
        <v>362</v>
      </c>
      <c r="E100" t="s">
        <v>372</v>
      </c>
      <c r="F100" t="s">
        <v>623</v>
      </c>
    </row>
    <row r="101" spans="1:6" ht="12.75">
      <c r="A101" s="1" t="s">
        <v>12</v>
      </c>
      <c r="B101" s="1">
        <v>1</v>
      </c>
      <c r="C101" t="s">
        <v>13</v>
      </c>
      <c r="D101" t="s">
        <v>528</v>
      </c>
      <c r="E101" t="s">
        <v>365</v>
      </c>
      <c r="F101" t="s">
        <v>623</v>
      </c>
    </row>
    <row r="102" spans="1:6" ht="12.75">
      <c r="A102" s="1" t="s">
        <v>12</v>
      </c>
      <c r="B102" s="1">
        <v>1</v>
      </c>
      <c r="C102" t="s">
        <v>13</v>
      </c>
      <c r="D102" t="s">
        <v>383</v>
      </c>
      <c r="E102" t="s">
        <v>365</v>
      </c>
      <c r="F102" t="s">
        <v>623</v>
      </c>
    </row>
    <row r="103" spans="1:6" ht="12.75">
      <c r="A103" s="1" t="s">
        <v>12</v>
      </c>
      <c r="B103" s="1">
        <v>1</v>
      </c>
      <c r="C103" t="s">
        <v>13</v>
      </c>
      <c r="D103" t="s">
        <v>634</v>
      </c>
      <c r="E103" t="s">
        <v>365</v>
      </c>
      <c r="F103" t="s">
        <v>623</v>
      </c>
    </row>
    <row r="104" spans="1:6" ht="12.75">
      <c r="A104" s="1" t="s">
        <v>12</v>
      </c>
      <c r="B104" s="1">
        <v>1</v>
      </c>
      <c r="C104" t="s">
        <v>13</v>
      </c>
      <c r="D104" t="s">
        <v>439</v>
      </c>
      <c r="E104" t="s">
        <v>365</v>
      </c>
      <c r="F104" t="s">
        <v>623</v>
      </c>
    </row>
    <row r="105" spans="1:6" ht="12.75">
      <c r="A105" s="1" t="s">
        <v>12</v>
      </c>
      <c r="B105" s="1">
        <v>1</v>
      </c>
      <c r="C105" t="s">
        <v>13</v>
      </c>
      <c r="D105" t="s">
        <v>442</v>
      </c>
      <c r="E105" t="s">
        <v>365</v>
      </c>
      <c r="F105" t="s">
        <v>623</v>
      </c>
    </row>
    <row r="106" spans="1:6" ht="12.75">
      <c r="A106" s="1" t="s">
        <v>12</v>
      </c>
      <c r="B106" s="1">
        <v>1</v>
      </c>
      <c r="C106" t="s">
        <v>13</v>
      </c>
      <c r="D106" t="s">
        <v>464</v>
      </c>
      <c r="E106" t="s">
        <v>365</v>
      </c>
      <c r="F106" t="s">
        <v>623</v>
      </c>
    </row>
    <row r="107" spans="1:6" ht="12.75">
      <c r="A107" s="1" t="s">
        <v>12</v>
      </c>
      <c r="B107" s="1">
        <v>4</v>
      </c>
      <c r="C107" t="s">
        <v>13</v>
      </c>
      <c r="D107" t="s">
        <v>362</v>
      </c>
      <c r="E107" t="s">
        <v>365</v>
      </c>
      <c r="F107" t="s">
        <v>623</v>
      </c>
    </row>
    <row r="108" spans="1:6" ht="12.75">
      <c r="A108" s="1" t="s">
        <v>14</v>
      </c>
      <c r="B108" s="1">
        <v>1</v>
      </c>
      <c r="C108" t="s">
        <v>384</v>
      </c>
      <c r="D108" t="s">
        <v>606</v>
      </c>
      <c r="E108" t="s">
        <v>372</v>
      </c>
      <c r="F108" t="s">
        <v>592</v>
      </c>
    </row>
    <row r="109" spans="1:6" ht="12.75">
      <c r="A109" s="1" t="s">
        <v>14</v>
      </c>
      <c r="B109" s="1">
        <v>1</v>
      </c>
      <c r="C109" t="s">
        <v>384</v>
      </c>
      <c r="D109" t="s">
        <v>531</v>
      </c>
      <c r="E109" t="s">
        <v>372</v>
      </c>
      <c r="F109" t="s">
        <v>592</v>
      </c>
    </row>
    <row r="110" spans="1:6" ht="12.75">
      <c r="A110" s="1" t="s">
        <v>14</v>
      </c>
      <c r="B110" s="1">
        <v>2</v>
      </c>
      <c r="C110" t="s">
        <v>384</v>
      </c>
      <c r="D110" t="s">
        <v>444</v>
      </c>
      <c r="E110" t="s">
        <v>372</v>
      </c>
      <c r="F110" t="s">
        <v>592</v>
      </c>
    </row>
    <row r="111" spans="1:6" ht="12.75">
      <c r="A111" s="1" t="s">
        <v>14</v>
      </c>
      <c r="B111" s="1">
        <v>1</v>
      </c>
      <c r="C111" t="s">
        <v>384</v>
      </c>
      <c r="D111" t="s">
        <v>377</v>
      </c>
      <c r="E111" t="s">
        <v>372</v>
      </c>
      <c r="F111" t="s">
        <v>592</v>
      </c>
    </row>
    <row r="112" spans="1:6" ht="12.75">
      <c r="A112" s="1" t="s">
        <v>14</v>
      </c>
      <c r="B112" s="1">
        <v>1</v>
      </c>
      <c r="C112" t="s">
        <v>384</v>
      </c>
      <c r="D112" t="s">
        <v>442</v>
      </c>
      <c r="E112" t="s">
        <v>363</v>
      </c>
      <c r="F112" t="s">
        <v>592</v>
      </c>
    </row>
    <row r="113" spans="1:6" ht="12.75">
      <c r="A113" s="1" t="s">
        <v>14</v>
      </c>
      <c r="B113" s="1">
        <v>1</v>
      </c>
      <c r="C113" t="s">
        <v>384</v>
      </c>
      <c r="D113" t="s">
        <v>460</v>
      </c>
      <c r="E113" t="s">
        <v>363</v>
      </c>
      <c r="F113" t="s">
        <v>592</v>
      </c>
    </row>
    <row r="114" spans="1:6" ht="12.75">
      <c r="A114" s="1" t="s">
        <v>14</v>
      </c>
      <c r="B114" s="1">
        <v>1</v>
      </c>
      <c r="C114" t="s">
        <v>384</v>
      </c>
      <c r="D114" t="s">
        <v>546</v>
      </c>
      <c r="E114" t="s">
        <v>363</v>
      </c>
      <c r="F114" t="s">
        <v>592</v>
      </c>
    </row>
    <row r="115" spans="1:6" ht="12.75">
      <c r="A115" s="1" t="s">
        <v>14</v>
      </c>
      <c r="B115" s="1">
        <v>1</v>
      </c>
      <c r="C115" t="s">
        <v>384</v>
      </c>
      <c r="D115" t="s">
        <v>568</v>
      </c>
      <c r="E115" t="s">
        <v>372</v>
      </c>
      <c r="F115" t="s">
        <v>623</v>
      </c>
    </row>
    <row r="116" spans="1:6" ht="12.75">
      <c r="A116" s="1" t="s">
        <v>14</v>
      </c>
      <c r="B116" s="1">
        <v>1</v>
      </c>
      <c r="C116" t="s">
        <v>384</v>
      </c>
      <c r="D116" t="s">
        <v>616</v>
      </c>
      <c r="E116" t="s">
        <v>372</v>
      </c>
      <c r="F116" t="s">
        <v>623</v>
      </c>
    </row>
    <row r="117" spans="1:6" ht="12.75">
      <c r="A117" s="1" t="s">
        <v>14</v>
      </c>
      <c r="B117" s="1">
        <v>1</v>
      </c>
      <c r="C117" t="s">
        <v>384</v>
      </c>
      <c r="D117" t="s">
        <v>636</v>
      </c>
      <c r="E117" t="s">
        <v>372</v>
      </c>
      <c r="F117" t="s">
        <v>623</v>
      </c>
    </row>
    <row r="118" spans="1:6" ht="12.75">
      <c r="A118" s="1" t="s">
        <v>14</v>
      </c>
      <c r="B118" s="1">
        <v>1</v>
      </c>
      <c r="C118" t="s">
        <v>384</v>
      </c>
      <c r="D118" t="s">
        <v>464</v>
      </c>
      <c r="E118" t="s">
        <v>363</v>
      </c>
      <c r="F118" t="s">
        <v>623</v>
      </c>
    </row>
    <row r="119" spans="1:6" ht="12.75">
      <c r="A119" s="1" t="s">
        <v>14</v>
      </c>
      <c r="B119" s="1">
        <v>1</v>
      </c>
      <c r="C119" t="s">
        <v>384</v>
      </c>
      <c r="D119" t="s">
        <v>460</v>
      </c>
      <c r="E119" t="s">
        <v>365</v>
      </c>
      <c r="F119" t="s">
        <v>623</v>
      </c>
    </row>
    <row r="120" spans="1:6" ht="12.75">
      <c r="A120" s="1" t="s">
        <v>14</v>
      </c>
      <c r="B120" s="1">
        <v>1</v>
      </c>
      <c r="C120" t="s">
        <v>384</v>
      </c>
      <c r="D120" t="s">
        <v>377</v>
      </c>
      <c r="E120" t="s">
        <v>365</v>
      </c>
      <c r="F120" t="s">
        <v>623</v>
      </c>
    </row>
    <row r="121" spans="1:6" ht="12.75">
      <c r="A121" s="1" t="s">
        <v>15</v>
      </c>
      <c r="B121" s="1">
        <v>1</v>
      </c>
      <c r="C121" t="s">
        <v>387</v>
      </c>
      <c r="D121" t="s">
        <v>445</v>
      </c>
      <c r="E121" t="s">
        <v>372</v>
      </c>
      <c r="F121" t="s">
        <v>592</v>
      </c>
    </row>
    <row r="122" spans="1:6" ht="12.75">
      <c r="A122" s="1" t="s">
        <v>15</v>
      </c>
      <c r="B122" s="1">
        <v>2</v>
      </c>
      <c r="C122" t="s">
        <v>388</v>
      </c>
      <c r="D122" t="s">
        <v>445</v>
      </c>
      <c r="E122"/>
      <c r="F122" t="s">
        <v>592</v>
      </c>
    </row>
    <row r="123" spans="1:6" ht="12.75">
      <c r="A123" s="1" t="s">
        <v>15</v>
      </c>
      <c r="B123" s="1">
        <v>1</v>
      </c>
      <c r="C123" t="s">
        <v>388</v>
      </c>
      <c r="D123" t="s">
        <v>445</v>
      </c>
      <c r="E123" t="s">
        <v>372</v>
      </c>
      <c r="F123" t="s">
        <v>592</v>
      </c>
    </row>
    <row r="124" spans="1:6" ht="12.75">
      <c r="A124" s="1" t="s">
        <v>15</v>
      </c>
      <c r="B124" s="1">
        <v>3</v>
      </c>
      <c r="C124" t="s">
        <v>388</v>
      </c>
      <c r="D124" t="s">
        <v>445</v>
      </c>
      <c r="E124" t="s">
        <v>370</v>
      </c>
      <c r="F124" t="s">
        <v>592</v>
      </c>
    </row>
    <row r="125" spans="1:6" ht="12.75">
      <c r="A125" s="1" t="s">
        <v>15</v>
      </c>
      <c r="B125" s="1">
        <v>1</v>
      </c>
      <c r="C125" t="s">
        <v>388</v>
      </c>
      <c r="D125" t="s">
        <v>445</v>
      </c>
      <c r="E125" t="s">
        <v>370</v>
      </c>
      <c r="F125" t="s">
        <v>592</v>
      </c>
    </row>
    <row r="126" spans="1:6" ht="12.75">
      <c r="A126" s="1" t="s">
        <v>15</v>
      </c>
      <c r="B126" s="1">
        <v>2</v>
      </c>
      <c r="C126" t="s">
        <v>388</v>
      </c>
      <c r="D126" t="s">
        <v>445</v>
      </c>
      <c r="E126" t="s">
        <v>370</v>
      </c>
      <c r="F126" t="s">
        <v>592</v>
      </c>
    </row>
    <row r="127" spans="1:6" ht="12.75">
      <c r="A127" s="1" t="s">
        <v>15</v>
      </c>
      <c r="B127" s="1">
        <v>1</v>
      </c>
      <c r="C127" t="s">
        <v>388</v>
      </c>
      <c r="D127" t="s">
        <v>445</v>
      </c>
      <c r="E127" t="s">
        <v>365</v>
      </c>
      <c r="F127" t="s">
        <v>592</v>
      </c>
    </row>
    <row r="128" spans="1:6" ht="12.75">
      <c r="A128" s="1" t="s">
        <v>15</v>
      </c>
      <c r="B128" s="1">
        <v>1</v>
      </c>
      <c r="C128" t="s">
        <v>388</v>
      </c>
      <c r="D128" t="s">
        <v>445</v>
      </c>
      <c r="E128" t="s">
        <v>370</v>
      </c>
      <c r="F128" t="s">
        <v>623</v>
      </c>
    </row>
    <row r="129" spans="1:6" ht="12.75">
      <c r="A129" s="1" t="s">
        <v>15</v>
      </c>
      <c r="B129" s="1">
        <v>1</v>
      </c>
      <c r="C129" t="s">
        <v>388</v>
      </c>
      <c r="D129" t="s">
        <v>445</v>
      </c>
      <c r="E129" t="s">
        <v>370</v>
      </c>
      <c r="F129" t="s">
        <v>623</v>
      </c>
    </row>
    <row r="130" spans="1:6" ht="12.75">
      <c r="A130" s="1" t="s">
        <v>15</v>
      </c>
      <c r="B130" s="1">
        <v>1</v>
      </c>
      <c r="C130" t="s">
        <v>388</v>
      </c>
      <c r="D130" t="s">
        <v>445</v>
      </c>
      <c r="E130" t="s">
        <v>363</v>
      </c>
      <c r="F130" t="s">
        <v>623</v>
      </c>
    </row>
    <row r="131" spans="1:6" ht="12.75">
      <c r="A131" s="1" t="s">
        <v>15</v>
      </c>
      <c r="B131" s="1">
        <v>1</v>
      </c>
      <c r="C131" t="s">
        <v>388</v>
      </c>
      <c r="D131" t="s">
        <v>445</v>
      </c>
      <c r="E131"/>
      <c r="F131" t="s">
        <v>655</v>
      </c>
    </row>
    <row r="132" spans="1:6" ht="12.75">
      <c r="A132" s="1" t="s">
        <v>15</v>
      </c>
      <c r="B132" s="1">
        <v>1</v>
      </c>
      <c r="C132" t="s">
        <v>389</v>
      </c>
      <c r="D132" t="s">
        <v>445</v>
      </c>
      <c r="E132"/>
      <c r="F132" t="s">
        <v>592</v>
      </c>
    </row>
    <row r="133" spans="1:6" ht="12.75">
      <c r="A133" s="1" t="s">
        <v>15</v>
      </c>
      <c r="B133" s="1">
        <v>1</v>
      </c>
      <c r="C133" t="s">
        <v>389</v>
      </c>
      <c r="D133" t="s">
        <v>445</v>
      </c>
      <c r="E133" t="s">
        <v>414</v>
      </c>
      <c r="F133" t="s">
        <v>592</v>
      </c>
    </row>
    <row r="134" spans="1:6" ht="12.75">
      <c r="A134" s="1" t="s">
        <v>15</v>
      </c>
      <c r="B134" s="1">
        <v>1</v>
      </c>
      <c r="C134" t="s">
        <v>389</v>
      </c>
      <c r="D134" t="s">
        <v>445</v>
      </c>
      <c r="E134" t="s">
        <v>370</v>
      </c>
      <c r="F134" t="s">
        <v>592</v>
      </c>
    </row>
    <row r="135" spans="1:6" ht="12.75">
      <c r="A135" s="1" t="s">
        <v>15</v>
      </c>
      <c r="B135" s="1">
        <v>1</v>
      </c>
      <c r="C135" t="s">
        <v>389</v>
      </c>
      <c r="D135" t="s">
        <v>445</v>
      </c>
      <c r="E135" t="s">
        <v>365</v>
      </c>
      <c r="F135" t="s">
        <v>592</v>
      </c>
    </row>
    <row r="136" spans="1:6" ht="12.75">
      <c r="A136" s="1" t="s">
        <v>15</v>
      </c>
      <c r="B136" s="1">
        <v>1</v>
      </c>
      <c r="C136" t="s">
        <v>389</v>
      </c>
      <c r="D136" t="s">
        <v>445</v>
      </c>
      <c r="E136" t="s">
        <v>370</v>
      </c>
      <c r="F136" t="s">
        <v>623</v>
      </c>
    </row>
    <row r="137" spans="1:6" ht="12.75">
      <c r="A137" s="1" t="s">
        <v>15</v>
      </c>
      <c r="B137" s="1">
        <v>1</v>
      </c>
      <c r="C137" t="s">
        <v>389</v>
      </c>
      <c r="D137" t="s">
        <v>445</v>
      </c>
      <c r="E137" t="s">
        <v>370</v>
      </c>
      <c r="F137" t="s">
        <v>623</v>
      </c>
    </row>
    <row r="138" spans="1:6" ht="12.75">
      <c r="A138" s="1" t="s">
        <v>15</v>
      </c>
      <c r="B138" s="1">
        <v>4</v>
      </c>
      <c r="C138" t="s">
        <v>389</v>
      </c>
      <c r="D138" t="s">
        <v>445</v>
      </c>
      <c r="E138" t="s">
        <v>370</v>
      </c>
      <c r="F138" t="s">
        <v>623</v>
      </c>
    </row>
    <row r="139" spans="1:6" ht="12.75">
      <c r="A139" s="1" t="s">
        <v>15</v>
      </c>
      <c r="B139" s="1">
        <v>2</v>
      </c>
      <c r="C139" t="s">
        <v>389</v>
      </c>
      <c r="D139" t="s">
        <v>445</v>
      </c>
      <c r="E139" t="s">
        <v>365</v>
      </c>
      <c r="F139" t="s">
        <v>623</v>
      </c>
    </row>
    <row r="140" spans="1:6" ht="12.75">
      <c r="A140" s="1" t="s">
        <v>534</v>
      </c>
      <c r="B140" s="1">
        <v>1</v>
      </c>
      <c r="C140" t="s">
        <v>535</v>
      </c>
      <c r="D140" t="s">
        <v>445</v>
      </c>
      <c r="E140" t="s">
        <v>363</v>
      </c>
      <c r="F140" t="s">
        <v>623</v>
      </c>
    </row>
    <row r="141" spans="1:6" ht="12.75">
      <c r="A141" s="1" t="s">
        <v>16</v>
      </c>
      <c r="B141" s="1">
        <v>1</v>
      </c>
      <c r="C141" t="s">
        <v>446</v>
      </c>
      <c r="D141" t="s">
        <v>545</v>
      </c>
      <c r="E141" t="s">
        <v>363</v>
      </c>
      <c r="F141" t="s">
        <v>592</v>
      </c>
    </row>
    <row r="142" spans="1:6" ht="12.75">
      <c r="A142" s="1" t="s">
        <v>16</v>
      </c>
      <c r="B142" s="1">
        <v>1</v>
      </c>
      <c r="C142" t="s">
        <v>446</v>
      </c>
      <c r="D142" t="s">
        <v>609</v>
      </c>
      <c r="E142" t="s">
        <v>372</v>
      </c>
      <c r="F142" t="s">
        <v>623</v>
      </c>
    </row>
    <row r="143" spans="1:6" ht="12.75">
      <c r="A143" s="1" t="s">
        <v>16</v>
      </c>
      <c r="B143" s="1">
        <v>1</v>
      </c>
      <c r="C143" t="s">
        <v>446</v>
      </c>
      <c r="D143" t="s">
        <v>649</v>
      </c>
      <c r="E143" t="s">
        <v>372</v>
      </c>
      <c r="F143" t="s">
        <v>646</v>
      </c>
    </row>
    <row r="144" spans="1:6" ht="12.75">
      <c r="A144" s="1" t="s">
        <v>16</v>
      </c>
      <c r="B144" s="1">
        <v>1</v>
      </c>
      <c r="C144" t="s">
        <v>446</v>
      </c>
      <c r="D144" t="s">
        <v>650</v>
      </c>
      <c r="E144" t="s">
        <v>372</v>
      </c>
      <c r="F144" t="s">
        <v>646</v>
      </c>
    </row>
    <row r="145" spans="1:6" ht="12.75">
      <c r="A145" s="1" t="s">
        <v>16</v>
      </c>
      <c r="B145" s="1">
        <v>1</v>
      </c>
      <c r="C145" t="s">
        <v>571</v>
      </c>
      <c r="D145" t="s">
        <v>637</v>
      </c>
      <c r="E145" t="s">
        <v>372</v>
      </c>
      <c r="F145" t="s">
        <v>623</v>
      </c>
    </row>
    <row r="146" spans="1:6" ht="12.75">
      <c r="A146" s="1" t="s">
        <v>16</v>
      </c>
      <c r="B146" s="1">
        <v>2</v>
      </c>
      <c r="C146" t="s">
        <v>390</v>
      </c>
      <c r="D146" t="s">
        <v>448</v>
      </c>
      <c r="E146" t="s">
        <v>372</v>
      </c>
      <c r="F146" t="s">
        <v>623</v>
      </c>
    </row>
    <row r="147" spans="1:6" ht="12.75">
      <c r="A147" s="1" t="s">
        <v>16</v>
      </c>
      <c r="B147" s="1">
        <v>1</v>
      </c>
      <c r="C147" t="s">
        <v>498</v>
      </c>
      <c r="D147" t="s">
        <v>442</v>
      </c>
      <c r="E147" t="s">
        <v>370</v>
      </c>
      <c r="F147" t="s">
        <v>592</v>
      </c>
    </row>
    <row r="148" spans="1:6" ht="12.75">
      <c r="A148" s="1" t="s">
        <v>16</v>
      </c>
      <c r="B148" s="1">
        <v>2</v>
      </c>
      <c r="C148" t="s">
        <v>498</v>
      </c>
      <c r="D148" t="s">
        <v>393</v>
      </c>
      <c r="E148" t="s">
        <v>401</v>
      </c>
      <c r="F148" t="s">
        <v>592</v>
      </c>
    </row>
    <row r="149" spans="1:6" ht="12.75">
      <c r="A149" s="1" t="s">
        <v>16</v>
      </c>
      <c r="B149" s="1">
        <v>1</v>
      </c>
      <c r="C149" t="s">
        <v>498</v>
      </c>
      <c r="D149" t="s">
        <v>585</v>
      </c>
      <c r="E149" t="s">
        <v>414</v>
      </c>
      <c r="F149" t="s">
        <v>623</v>
      </c>
    </row>
    <row r="150" spans="1:6" ht="12.75">
      <c r="A150" s="1" t="s">
        <v>16</v>
      </c>
      <c r="B150" s="1">
        <v>1</v>
      </c>
      <c r="C150" t="s">
        <v>498</v>
      </c>
      <c r="D150" t="s">
        <v>638</v>
      </c>
      <c r="E150" t="s">
        <v>372</v>
      </c>
      <c r="F150" t="s">
        <v>623</v>
      </c>
    </row>
    <row r="151" spans="1:6" ht="12.75">
      <c r="A151" s="1" t="s">
        <v>16</v>
      </c>
      <c r="B151" s="1">
        <v>1</v>
      </c>
      <c r="C151" t="s">
        <v>498</v>
      </c>
      <c r="D151" t="s">
        <v>393</v>
      </c>
      <c r="E151" t="s">
        <v>363</v>
      </c>
      <c r="F151" t="s">
        <v>623</v>
      </c>
    </row>
    <row r="152" spans="1:6" ht="12.75">
      <c r="A152" s="1" t="s">
        <v>16</v>
      </c>
      <c r="B152" s="1">
        <v>2</v>
      </c>
      <c r="C152" t="s">
        <v>449</v>
      </c>
      <c r="D152" t="s">
        <v>607</v>
      </c>
      <c r="E152" t="s">
        <v>372</v>
      </c>
      <c r="F152" t="s">
        <v>592</v>
      </c>
    </row>
    <row r="153" spans="1:6" ht="12.75">
      <c r="A153" s="1" t="s">
        <v>16</v>
      </c>
      <c r="B153" s="1">
        <v>1</v>
      </c>
      <c r="C153" t="s">
        <v>449</v>
      </c>
      <c r="D153" t="s">
        <v>608</v>
      </c>
      <c r="E153" t="s">
        <v>372</v>
      </c>
      <c r="F153" t="s">
        <v>592</v>
      </c>
    </row>
    <row r="154" spans="1:6" ht="12.75">
      <c r="A154" s="1" t="s">
        <v>16</v>
      </c>
      <c r="B154" s="1">
        <v>1</v>
      </c>
      <c r="C154" t="s">
        <v>449</v>
      </c>
      <c r="D154" t="s">
        <v>609</v>
      </c>
      <c r="E154" t="s">
        <v>363</v>
      </c>
      <c r="F154" t="s">
        <v>592</v>
      </c>
    </row>
    <row r="155" spans="1:6" ht="12.75">
      <c r="A155" s="1" t="s">
        <v>16</v>
      </c>
      <c r="B155" s="1">
        <v>1</v>
      </c>
      <c r="C155" t="s">
        <v>449</v>
      </c>
      <c r="D155" t="s">
        <v>447</v>
      </c>
      <c r="E155" t="s">
        <v>363</v>
      </c>
      <c r="F155" t="s">
        <v>592</v>
      </c>
    </row>
    <row r="156" spans="1:6" ht="12.75">
      <c r="A156" s="1" t="s">
        <v>16</v>
      </c>
      <c r="B156" s="1">
        <v>1</v>
      </c>
      <c r="C156" t="s">
        <v>449</v>
      </c>
      <c r="D156" t="s">
        <v>442</v>
      </c>
      <c r="E156" t="s">
        <v>365</v>
      </c>
      <c r="F156" t="s">
        <v>592</v>
      </c>
    </row>
    <row r="157" spans="1:6" ht="12.75">
      <c r="A157" s="1" t="s">
        <v>16</v>
      </c>
      <c r="B157" s="1">
        <v>1</v>
      </c>
      <c r="C157" t="s">
        <v>449</v>
      </c>
      <c r="D157" t="s">
        <v>463</v>
      </c>
      <c r="E157" t="s">
        <v>372</v>
      </c>
      <c r="F157" t="s">
        <v>623</v>
      </c>
    </row>
    <row r="158" spans="1:6" ht="12.75">
      <c r="A158" s="1" t="s">
        <v>16</v>
      </c>
      <c r="B158" s="1">
        <v>1</v>
      </c>
      <c r="C158" t="s">
        <v>449</v>
      </c>
      <c r="D158" t="s">
        <v>454</v>
      </c>
      <c r="E158" t="s">
        <v>363</v>
      </c>
      <c r="F158" t="s">
        <v>623</v>
      </c>
    </row>
    <row r="159" spans="1:6" ht="12.75">
      <c r="A159" s="1" t="s">
        <v>16</v>
      </c>
      <c r="B159" s="1">
        <v>2</v>
      </c>
      <c r="C159" t="s">
        <v>449</v>
      </c>
      <c r="D159" t="s">
        <v>639</v>
      </c>
      <c r="E159" t="s">
        <v>363</v>
      </c>
      <c r="F159" t="s">
        <v>623</v>
      </c>
    </row>
    <row r="160" spans="1:6" ht="12.75">
      <c r="A160" s="1" t="s">
        <v>16</v>
      </c>
      <c r="B160" s="1">
        <v>1</v>
      </c>
      <c r="C160" t="s">
        <v>449</v>
      </c>
      <c r="D160" t="s">
        <v>497</v>
      </c>
      <c r="E160" t="s">
        <v>363</v>
      </c>
      <c r="F160" t="s">
        <v>623</v>
      </c>
    </row>
    <row r="161" spans="1:6" ht="12.75">
      <c r="A161" s="1" t="s">
        <v>16</v>
      </c>
      <c r="B161" s="1">
        <v>1</v>
      </c>
      <c r="C161" t="s">
        <v>449</v>
      </c>
      <c r="D161" t="s">
        <v>395</v>
      </c>
      <c r="E161" t="s">
        <v>363</v>
      </c>
      <c r="F161" t="s">
        <v>623</v>
      </c>
    </row>
    <row r="162" spans="1:6" ht="12.75">
      <c r="A162" s="1" t="s">
        <v>16</v>
      </c>
      <c r="B162" s="1">
        <v>1</v>
      </c>
      <c r="C162" t="s">
        <v>449</v>
      </c>
      <c r="D162" t="s">
        <v>447</v>
      </c>
      <c r="E162" t="s">
        <v>365</v>
      </c>
      <c r="F162" t="s">
        <v>623</v>
      </c>
    </row>
    <row r="163" spans="1:6" ht="12.75">
      <c r="A163" s="1" t="s">
        <v>16</v>
      </c>
      <c r="B163" s="1">
        <v>1</v>
      </c>
      <c r="C163" t="s">
        <v>449</v>
      </c>
      <c r="D163" t="s">
        <v>612</v>
      </c>
      <c r="E163" t="s">
        <v>372</v>
      </c>
      <c r="F163" t="s">
        <v>646</v>
      </c>
    </row>
    <row r="164" spans="1:6" ht="12.75">
      <c r="A164" s="1" t="s">
        <v>16</v>
      </c>
      <c r="B164" s="1">
        <v>1</v>
      </c>
      <c r="C164" t="s">
        <v>449</v>
      </c>
      <c r="D164" t="s">
        <v>651</v>
      </c>
      <c r="E164" t="s">
        <v>372</v>
      </c>
      <c r="F164" t="s">
        <v>646</v>
      </c>
    </row>
    <row r="165" spans="1:6" ht="12.75">
      <c r="A165" s="1" t="s">
        <v>16</v>
      </c>
      <c r="B165" s="1">
        <v>3</v>
      </c>
      <c r="C165" t="s">
        <v>449</v>
      </c>
      <c r="D165" t="s">
        <v>608</v>
      </c>
      <c r="E165" t="s">
        <v>372</v>
      </c>
      <c r="F165" t="s">
        <v>646</v>
      </c>
    </row>
    <row r="166" spans="1:6" ht="12.75">
      <c r="A166" s="1" t="s">
        <v>16</v>
      </c>
      <c r="B166" s="1">
        <v>2</v>
      </c>
      <c r="C166" t="s">
        <v>449</v>
      </c>
      <c r="D166" t="s">
        <v>652</v>
      </c>
      <c r="E166" t="s">
        <v>372</v>
      </c>
      <c r="F166" t="s">
        <v>646</v>
      </c>
    </row>
    <row r="167" spans="1:6" ht="12.75">
      <c r="A167" s="1" t="s">
        <v>16</v>
      </c>
      <c r="B167" s="1">
        <v>1</v>
      </c>
      <c r="C167" t="s">
        <v>449</v>
      </c>
      <c r="D167" t="s">
        <v>653</v>
      </c>
      <c r="E167" t="s">
        <v>372</v>
      </c>
      <c r="F167" t="s">
        <v>646</v>
      </c>
    </row>
    <row r="168" spans="1:6" ht="12.75">
      <c r="A168" s="1" t="s">
        <v>16</v>
      </c>
      <c r="B168" s="1">
        <v>1</v>
      </c>
      <c r="C168" t="s">
        <v>542</v>
      </c>
      <c r="D168" t="s">
        <v>610</v>
      </c>
      <c r="E168" t="s">
        <v>372</v>
      </c>
      <c r="F168" t="s">
        <v>592</v>
      </c>
    </row>
    <row r="169" spans="1:6" ht="12.75">
      <c r="A169" s="1" t="s">
        <v>16</v>
      </c>
      <c r="B169" s="1">
        <v>1</v>
      </c>
      <c r="C169" t="s">
        <v>542</v>
      </c>
      <c r="D169" t="s">
        <v>536</v>
      </c>
      <c r="E169" t="s">
        <v>372</v>
      </c>
      <c r="F169" t="s">
        <v>592</v>
      </c>
    </row>
    <row r="170" spans="1:6" ht="12.75">
      <c r="A170" s="1" t="s">
        <v>16</v>
      </c>
      <c r="B170" s="1">
        <v>1</v>
      </c>
      <c r="C170" t="s">
        <v>542</v>
      </c>
      <c r="D170" t="s">
        <v>611</v>
      </c>
      <c r="E170" t="s">
        <v>372</v>
      </c>
      <c r="F170" t="s">
        <v>592</v>
      </c>
    </row>
    <row r="171" spans="1:6" ht="12.75">
      <c r="A171" s="1" t="s">
        <v>16</v>
      </c>
      <c r="B171" s="1">
        <v>1</v>
      </c>
      <c r="C171" t="s">
        <v>542</v>
      </c>
      <c r="D171" t="s">
        <v>612</v>
      </c>
      <c r="E171" t="s">
        <v>372</v>
      </c>
      <c r="F171" t="s">
        <v>646</v>
      </c>
    </row>
    <row r="172" spans="1:6" ht="12.75">
      <c r="A172" s="1" t="s">
        <v>16</v>
      </c>
      <c r="B172" s="1">
        <v>1</v>
      </c>
      <c r="C172" t="s">
        <v>542</v>
      </c>
      <c r="D172" t="s">
        <v>611</v>
      </c>
      <c r="E172" t="s">
        <v>372</v>
      </c>
      <c r="F172" t="s">
        <v>646</v>
      </c>
    </row>
    <row r="173" spans="1:6" ht="12.75">
      <c r="A173" s="1" t="s">
        <v>16</v>
      </c>
      <c r="B173" s="1">
        <v>1</v>
      </c>
      <c r="C173" t="s">
        <v>542</v>
      </c>
      <c r="D173" t="s">
        <v>650</v>
      </c>
      <c r="E173" t="s">
        <v>372</v>
      </c>
      <c r="F173" t="s">
        <v>646</v>
      </c>
    </row>
    <row r="174" spans="1:6" ht="12.75">
      <c r="A174" s="1" t="s">
        <v>16</v>
      </c>
      <c r="B174" s="1">
        <v>3</v>
      </c>
      <c r="C174" t="s">
        <v>453</v>
      </c>
      <c r="D174" t="s">
        <v>612</v>
      </c>
      <c r="E174" t="s">
        <v>372</v>
      </c>
      <c r="F174" t="s">
        <v>592</v>
      </c>
    </row>
    <row r="175" spans="1:6" ht="12.75">
      <c r="A175" s="1" t="s">
        <v>16</v>
      </c>
      <c r="B175" s="1">
        <v>1</v>
      </c>
      <c r="C175" t="s">
        <v>453</v>
      </c>
      <c r="D175" t="s">
        <v>613</v>
      </c>
      <c r="E175" t="s">
        <v>372</v>
      </c>
      <c r="F175" t="s">
        <v>592</v>
      </c>
    </row>
    <row r="176" spans="1:6" ht="12.75">
      <c r="A176" s="1" t="s">
        <v>16</v>
      </c>
      <c r="B176" s="1">
        <v>1</v>
      </c>
      <c r="C176" t="s">
        <v>453</v>
      </c>
      <c r="D176" t="s">
        <v>570</v>
      </c>
      <c r="E176" t="s">
        <v>372</v>
      </c>
      <c r="F176" t="s">
        <v>592</v>
      </c>
    </row>
    <row r="177" spans="1:6" ht="12.75">
      <c r="A177" s="1" t="s">
        <v>16</v>
      </c>
      <c r="B177" s="1">
        <v>1</v>
      </c>
      <c r="C177" t="s">
        <v>453</v>
      </c>
      <c r="D177" t="s">
        <v>611</v>
      </c>
      <c r="E177" t="s">
        <v>372</v>
      </c>
      <c r="F177" t="s">
        <v>592</v>
      </c>
    </row>
    <row r="178" spans="1:6" ht="12.75">
      <c r="A178" s="1" t="s">
        <v>16</v>
      </c>
      <c r="B178" s="1">
        <v>1</v>
      </c>
      <c r="C178" t="s">
        <v>453</v>
      </c>
      <c r="D178" t="s">
        <v>442</v>
      </c>
      <c r="E178" t="s">
        <v>372</v>
      </c>
      <c r="F178" t="s">
        <v>592</v>
      </c>
    </row>
    <row r="179" spans="1:6" ht="12.75">
      <c r="A179" s="1" t="s">
        <v>16</v>
      </c>
      <c r="B179" s="1">
        <v>1</v>
      </c>
      <c r="C179" t="s">
        <v>453</v>
      </c>
      <c r="D179" t="s">
        <v>393</v>
      </c>
      <c r="E179" t="s">
        <v>363</v>
      </c>
      <c r="F179" t="s">
        <v>592</v>
      </c>
    </row>
    <row r="180" spans="1:6" ht="12.75">
      <c r="A180" s="1" t="s">
        <v>16</v>
      </c>
      <c r="B180" s="1">
        <v>1</v>
      </c>
      <c r="C180" t="s">
        <v>453</v>
      </c>
      <c r="D180" t="s">
        <v>393</v>
      </c>
      <c r="E180" t="s">
        <v>365</v>
      </c>
      <c r="F180" t="s">
        <v>592</v>
      </c>
    </row>
    <row r="181" spans="1:6" ht="12.75">
      <c r="A181" s="1" t="s">
        <v>16</v>
      </c>
      <c r="B181" s="1">
        <v>1</v>
      </c>
      <c r="C181" t="s">
        <v>453</v>
      </c>
      <c r="D181" t="s">
        <v>567</v>
      </c>
      <c r="E181" t="s">
        <v>372</v>
      </c>
      <c r="F181" t="s">
        <v>623</v>
      </c>
    </row>
    <row r="182" spans="1:6" ht="12.75">
      <c r="A182" s="1" t="s">
        <v>16</v>
      </c>
      <c r="B182" s="1">
        <v>1</v>
      </c>
      <c r="C182" t="s">
        <v>453</v>
      </c>
      <c r="D182" t="s">
        <v>610</v>
      </c>
      <c r="E182" t="s">
        <v>372</v>
      </c>
      <c r="F182" t="s">
        <v>646</v>
      </c>
    </row>
    <row r="183" spans="1:6" ht="12.75">
      <c r="A183" s="1" t="s">
        <v>16</v>
      </c>
      <c r="B183" s="1">
        <v>3</v>
      </c>
      <c r="C183" t="s">
        <v>453</v>
      </c>
      <c r="D183" t="s">
        <v>612</v>
      </c>
      <c r="E183" t="s">
        <v>372</v>
      </c>
      <c r="F183" t="s">
        <v>646</v>
      </c>
    </row>
    <row r="184" spans="1:6" ht="12.75">
      <c r="A184" s="1" t="s">
        <v>16</v>
      </c>
      <c r="B184" s="1">
        <v>1</v>
      </c>
      <c r="C184" t="s">
        <v>453</v>
      </c>
      <c r="D184" t="s">
        <v>611</v>
      </c>
      <c r="E184" t="s">
        <v>372</v>
      </c>
      <c r="F184" t="s">
        <v>646</v>
      </c>
    </row>
    <row r="185" spans="1:6" ht="12.75">
      <c r="A185" s="1" t="s">
        <v>16</v>
      </c>
      <c r="B185" s="1">
        <v>1</v>
      </c>
      <c r="C185" t="s">
        <v>392</v>
      </c>
      <c r="D185" t="s">
        <v>614</v>
      </c>
      <c r="E185" t="s">
        <v>372</v>
      </c>
      <c r="F185" t="s">
        <v>592</v>
      </c>
    </row>
    <row r="186" spans="1:6" ht="12.75">
      <c r="A186" s="1" t="s">
        <v>16</v>
      </c>
      <c r="B186" s="1">
        <v>1</v>
      </c>
      <c r="C186" t="s">
        <v>392</v>
      </c>
      <c r="D186" t="s">
        <v>447</v>
      </c>
      <c r="E186" t="s">
        <v>370</v>
      </c>
      <c r="F186" t="s">
        <v>592</v>
      </c>
    </row>
    <row r="187" spans="1:6" ht="12.75">
      <c r="A187" s="1" t="s">
        <v>16</v>
      </c>
      <c r="B187" s="1">
        <v>1</v>
      </c>
      <c r="C187" t="s">
        <v>392</v>
      </c>
      <c r="D187" t="s">
        <v>448</v>
      </c>
      <c r="E187" t="s">
        <v>401</v>
      </c>
      <c r="F187" t="s">
        <v>592</v>
      </c>
    </row>
    <row r="188" spans="1:6" ht="12.75">
      <c r="A188" s="1" t="s">
        <v>16</v>
      </c>
      <c r="B188" s="1">
        <v>1</v>
      </c>
      <c r="C188" t="s">
        <v>392</v>
      </c>
      <c r="D188" t="s">
        <v>609</v>
      </c>
      <c r="E188" t="s">
        <v>363</v>
      </c>
      <c r="F188" t="s">
        <v>592</v>
      </c>
    </row>
    <row r="189" spans="1:6" ht="12.75">
      <c r="A189" s="1" t="s">
        <v>16</v>
      </c>
      <c r="B189" s="1">
        <v>1</v>
      </c>
      <c r="C189" t="s">
        <v>392</v>
      </c>
      <c r="D189" t="s">
        <v>447</v>
      </c>
      <c r="E189" t="s">
        <v>363</v>
      </c>
      <c r="F189" t="s">
        <v>592</v>
      </c>
    </row>
    <row r="190" spans="1:6" ht="12.75">
      <c r="A190" s="1" t="s">
        <v>16</v>
      </c>
      <c r="B190" s="1">
        <v>1</v>
      </c>
      <c r="C190" t="s">
        <v>392</v>
      </c>
      <c r="D190" t="s">
        <v>497</v>
      </c>
      <c r="E190" t="s">
        <v>363</v>
      </c>
      <c r="F190" t="s">
        <v>623</v>
      </c>
    </row>
    <row r="191" spans="1:6" ht="12.75">
      <c r="A191" s="1" t="s">
        <v>16</v>
      </c>
      <c r="B191" s="1">
        <v>1</v>
      </c>
      <c r="C191" t="s">
        <v>392</v>
      </c>
      <c r="D191" t="s">
        <v>395</v>
      </c>
      <c r="E191" t="s">
        <v>363</v>
      </c>
      <c r="F191" t="s">
        <v>623</v>
      </c>
    </row>
    <row r="192" spans="1:6" ht="12.75">
      <c r="A192" s="1" t="s">
        <v>16</v>
      </c>
      <c r="B192" s="1">
        <v>1</v>
      </c>
      <c r="C192" t="s">
        <v>392</v>
      </c>
      <c r="D192" t="s">
        <v>460</v>
      </c>
      <c r="E192" t="s">
        <v>365</v>
      </c>
      <c r="F192" t="s">
        <v>623</v>
      </c>
    </row>
    <row r="193" spans="1:6" ht="12.75">
      <c r="A193" s="1" t="s">
        <v>16</v>
      </c>
      <c r="B193" s="1">
        <v>1</v>
      </c>
      <c r="C193" t="s">
        <v>392</v>
      </c>
      <c r="D193" t="s">
        <v>649</v>
      </c>
      <c r="E193" t="s">
        <v>372</v>
      </c>
      <c r="F193" t="s">
        <v>646</v>
      </c>
    </row>
    <row r="194" spans="1:6" ht="12.75">
      <c r="A194" s="1" t="s">
        <v>16</v>
      </c>
      <c r="B194" s="1">
        <v>2</v>
      </c>
      <c r="C194" t="s">
        <v>392</v>
      </c>
      <c r="D194" t="s">
        <v>490</v>
      </c>
      <c r="E194" t="s">
        <v>372</v>
      </c>
      <c r="F194" t="s">
        <v>646</v>
      </c>
    </row>
    <row r="195" spans="1:6" ht="12.75">
      <c r="A195" s="1" t="s">
        <v>16</v>
      </c>
      <c r="B195" s="1">
        <v>1</v>
      </c>
      <c r="C195" t="s">
        <v>456</v>
      </c>
      <c r="D195" t="s">
        <v>615</v>
      </c>
      <c r="E195" t="s">
        <v>414</v>
      </c>
      <c r="F195" t="s">
        <v>592</v>
      </c>
    </row>
    <row r="196" spans="1:6" ht="12.75">
      <c r="A196" s="1" t="s">
        <v>16</v>
      </c>
      <c r="B196" s="1">
        <v>1</v>
      </c>
      <c r="C196" t="s">
        <v>456</v>
      </c>
      <c r="D196" t="s">
        <v>546</v>
      </c>
      <c r="E196" t="s">
        <v>414</v>
      </c>
      <c r="F196" t="s">
        <v>592</v>
      </c>
    </row>
    <row r="197" spans="1:6" ht="12.75">
      <c r="A197" s="1" t="s">
        <v>16</v>
      </c>
      <c r="B197" s="1">
        <v>1</v>
      </c>
      <c r="C197" t="s">
        <v>456</v>
      </c>
      <c r="D197" t="s">
        <v>442</v>
      </c>
      <c r="E197" t="s">
        <v>416</v>
      </c>
      <c r="F197" t="s">
        <v>592</v>
      </c>
    </row>
    <row r="198" spans="1:6" ht="12.75">
      <c r="A198" s="1" t="s">
        <v>16</v>
      </c>
      <c r="B198" s="1">
        <v>2</v>
      </c>
      <c r="C198" t="s">
        <v>456</v>
      </c>
      <c r="D198" t="s">
        <v>393</v>
      </c>
      <c r="E198" t="s">
        <v>416</v>
      </c>
      <c r="F198" t="s">
        <v>592</v>
      </c>
    </row>
    <row r="199" spans="1:6" ht="12.75">
      <c r="A199" s="1" t="s">
        <v>16</v>
      </c>
      <c r="B199" s="1">
        <v>2</v>
      </c>
      <c r="C199" t="s">
        <v>456</v>
      </c>
      <c r="D199" t="s">
        <v>464</v>
      </c>
      <c r="E199" t="s">
        <v>416</v>
      </c>
      <c r="F199" t="s">
        <v>592</v>
      </c>
    </row>
    <row r="200" spans="1:6" ht="12.75">
      <c r="A200" s="1" t="s">
        <v>16</v>
      </c>
      <c r="B200" s="1">
        <v>1</v>
      </c>
      <c r="C200" t="s">
        <v>456</v>
      </c>
      <c r="D200" t="s">
        <v>585</v>
      </c>
      <c r="E200" t="s">
        <v>370</v>
      </c>
      <c r="F200" t="s">
        <v>592</v>
      </c>
    </row>
    <row r="201" spans="1:6" ht="12.75">
      <c r="A201" s="1" t="s">
        <v>16</v>
      </c>
      <c r="B201" s="1">
        <v>1</v>
      </c>
      <c r="C201" t="s">
        <v>456</v>
      </c>
      <c r="D201" t="s">
        <v>616</v>
      </c>
      <c r="E201" t="s">
        <v>401</v>
      </c>
      <c r="F201" t="s">
        <v>592</v>
      </c>
    </row>
    <row r="202" spans="1:6" ht="12.75">
      <c r="A202" s="1" t="s">
        <v>16</v>
      </c>
      <c r="B202" s="1">
        <v>1</v>
      </c>
      <c r="C202" t="s">
        <v>456</v>
      </c>
      <c r="D202" t="s">
        <v>539</v>
      </c>
      <c r="E202" t="s">
        <v>401</v>
      </c>
      <c r="F202" t="s">
        <v>592</v>
      </c>
    </row>
    <row r="203" spans="1:6" ht="12.75">
      <c r="A203" s="1" t="s">
        <v>16</v>
      </c>
      <c r="B203" s="1">
        <v>1</v>
      </c>
      <c r="C203" t="s">
        <v>456</v>
      </c>
      <c r="D203" t="s">
        <v>617</v>
      </c>
      <c r="E203" t="s">
        <v>401</v>
      </c>
      <c r="F203" t="s">
        <v>592</v>
      </c>
    </row>
    <row r="204" spans="1:6" ht="12.75">
      <c r="A204" s="1" t="s">
        <v>16</v>
      </c>
      <c r="B204" s="1">
        <v>1</v>
      </c>
      <c r="C204" t="s">
        <v>456</v>
      </c>
      <c r="D204" t="s">
        <v>377</v>
      </c>
      <c r="E204" t="s">
        <v>401</v>
      </c>
      <c r="F204" t="s">
        <v>592</v>
      </c>
    </row>
    <row r="205" spans="1:6" ht="12.75">
      <c r="A205" s="1" t="s">
        <v>16</v>
      </c>
      <c r="B205" s="1">
        <v>1</v>
      </c>
      <c r="C205" t="s">
        <v>456</v>
      </c>
      <c r="D205"/>
      <c r="E205" t="s">
        <v>414</v>
      </c>
      <c r="F205" t="s">
        <v>623</v>
      </c>
    </row>
    <row r="206" spans="1:6" ht="12.75">
      <c r="A206" s="1" t="s">
        <v>16</v>
      </c>
      <c r="B206" s="1">
        <v>1</v>
      </c>
      <c r="C206" t="s">
        <v>456</v>
      </c>
      <c r="D206" t="s">
        <v>581</v>
      </c>
      <c r="E206" t="s">
        <v>414</v>
      </c>
      <c r="F206" t="s">
        <v>623</v>
      </c>
    </row>
    <row r="207" spans="1:6" ht="12.75">
      <c r="A207" s="1" t="s">
        <v>16</v>
      </c>
      <c r="B207" s="1">
        <v>1</v>
      </c>
      <c r="C207" t="s">
        <v>456</v>
      </c>
      <c r="D207" t="s">
        <v>463</v>
      </c>
      <c r="E207" t="s">
        <v>416</v>
      </c>
      <c r="F207" t="s">
        <v>623</v>
      </c>
    </row>
    <row r="208" spans="1:6" ht="12.75">
      <c r="A208" s="1" t="s">
        <v>16</v>
      </c>
      <c r="B208" s="1">
        <v>1</v>
      </c>
      <c r="C208" t="s">
        <v>394</v>
      </c>
      <c r="D208" t="s">
        <v>442</v>
      </c>
      <c r="E208" t="s">
        <v>416</v>
      </c>
      <c r="F208" t="s">
        <v>592</v>
      </c>
    </row>
    <row r="209" spans="1:6" ht="12.75">
      <c r="A209" s="1" t="s">
        <v>16</v>
      </c>
      <c r="B209" s="1">
        <v>1</v>
      </c>
      <c r="C209" t="s">
        <v>394</v>
      </c>
      <c r="D209" t="s">
        <v>500</v>
      </c>
      <c r="E209" t="s">
        <v>363</v>
      </c>
      <c r="F209" t="s">
        <v>592</v>
      </c>
    </row>
    <row r="210" spans="1:6" ht="12.75">
      <c r="A210" s="1" t="s">
        <v>17</v>
      </c>
      <c r="B210" s="1">
        <v>1</v>
      </c>
      <c r="C210" t="s">
        <v>582</v>
      </c>
      <c r="D210" t="s">
        <v>618</v>
      </c>
      <c r="E210" t="s">
        <v>372</v>
      </c>
      <c r="F210" t="s">
        <v>592</v>
      </c>
    </row>
    <row r="211" spans="1:6" ht="12.75">
      <c r="A211" s="1" t="s">
        <v>17</v>
      </c>
      <c r="B211" s="1">
        <v>1</v>
      </c>
      <c r="C211" t="s">
        <v>583</v>
      </c>
      <c r="D211" t="s">
        <v>654</v>
      </c>
      <c r="E211" t="s">
        <v>372</v>
      </c>
      <c r="F211" t="s">
        <v>646</v>
      </c>
    </row>
    <row r="212" spans="1:6" ht="12.75">
      <c r="A212" s="1" t="s">
        <v>17</v>
      </c>
      <c r="B212" s="1">
        <v>1</v>
      </c>
      <c r="C212" t="s">
        <v>583</v>
      </c>
      <c r="D212" t="s">
        <v>611</v>
      </c>
      <c r="E212" t="s">
        <v>372</v>
      </c>
      <c r="F212" t="s">
        <v>646</v>
      </c>
    </row>
    <row r="213" spans="1:6" ht="12.75">
      <c r="A213" s="1" t="s">
        <v>398</v>
      </c>
      <c r="B213" s="1">
        <v>1</v>
      </c>
      <c r="C213" t="s">
        <v>399</v>
      </c>
      <c r="D213" t="s">
        <v>581</v>
      </c>
      <c r="E213" t="s">
        <v>414</v>
      </c>
      <c r="F213" t="s">
        <v>592</v>
      </c>
    </row>
    <row r="214" spans="1:6" ht="12.75">
      <c r="A214" s="1" t="s">
        <v>398</v>
      </c>
      <c r="B214" s="1">
        <v>1</v>
      </c>
      <c r="C214" t="s">
        <v>399</v>
      </c>
      <c r="D214" t="s">
        <v>581</v>
      </c>
      <c r="E214" t="s">
        <v>414</v>
      </c>
      <c r="F214" t="s">
        <v>623</v>
      </c>
    </row>
    <row r="215" spans="1:6" ht="12.75">
      <c r="A215" s="1" t="s">
        <v>18</v>
      </c>
      <c r="B215" s="1">
        <v>1</v>
      </c>
      <c r="C215" t="s">
        <v>8</v>
      </c>
      <c r="D215"/>
      <c r="E215" t="s">
        <v>372</v>
      </c>
      <c r="F215" t="s">
        <v>592</v>
      </c>
    </row>
    <row r="216" spans="1:6" ht="12.75">
      <c r="A216" s="1" t="s">
        <v>18</v>
      </c>
      <c r="B216" s="1">
        <v>1</v>
      </c>
      <c r="C216" t="s">
        <v>8</v>
      </c>
      <c r="D216" t="s">
        <v>619</v>
      </c>
      <c r="E216" t="s">
        <v>372</v>
      </c>
      <c r="F216" t="s">
        <v>592</v>
      </c>
    </row>
    <row r="217" spans="1:6" ht="12.75">
      <c r="A217" s="1" t="s">
        <v>18</v>
      </c>
      <c r="B217" s="1">
        <v>1</v>
      </c>
      <c r="C217" t="s">
        <v>8</v>
      </c>
      <c r="D217" t="s">
        <v>620</v>
      </c>
      <c r="E217" t="s">
        <v>370</v>
      </c>
      <c r="F217" t="s">
        <v>592</v>
      </c>
    </row>
    <row r="218" spans="1:6" ht="12.75">
      <c r="A218" s="1" t="s">
        <v>18</v>
      </c>
      <c r="B218" s="1">
        <v>1</v>
      </c>
      <c r="C218" t="s">
        <v>8</v>
      </c>
      <c r="D218" t="s">
        <v>468</v>
      </c>
      <c r="E218" t="s">
        <v>365</v>
      </c>
      <c r="F218" t="s">
        <v>592</v>
      </c>
    </row>
    <row r="219" spans="1:6" ht="12.75">
      <c r="A219" s="1" t="s">
        <v>18</v>
      </c>
      <c r="B219" s="1">
        <v>1</v>
      </c>
      <c r="C219" t="s">
        <v>8</v>
      </c>
      <c r="D219" t="s">
        <v>402</v>
      </c>
      <c r="E219" t="s">
        <v>365</v>
      </c>
      <c r="F219" t="s">
        <v>592</v>
      </c>
    </row>
    <row r="220" spans="1:6" ht="12.75">
      <c r="A220" s="1" t="s">
        <v>18</v>
      </c>
      <c r="B220" s="1">
        <v>1</v>
      </c>
      <c r="C220" t="s">
        <v>8</v>
      </c>
      <c r="D220" t="s">
        <v>586</v>
      </c>
      <c r="E220"/>
      <c r="F220" t="s">
        <v>623</v>
      </c>
    </row>
    <row r="221" spans="1:6" ht="12.75">
      <c r="A221" s="1" t="s">
        <v>18</v>
      </c>
      <c r="B221" s="1">
        <v>2</v>
      </c>
      <c r="C221" t="s">
        <v>8</v>
      </c>
      <c r="D221" t="s">
        <v>468</v>
      </c>
      <c r="E221" t="s">
        <v>372</v>
      </c>
      <c r="F221" t="s">
        <v>623</v>
      </c>
    </row>
    <row r="222" spans="1:6" ht="12.75">
      <c r="A222" s="1" t="s">
        <v>18</v>
      </c>
      <c r="B222" s="1">
        <v>1</v>
      </c>
      <c r="C222" t="s">
        <v>8</v>
      </c>
      <c r="D222" t="s">
        <v>402</v>
      </c>
      <c r="E222" t="s">
        <v>372</v>
      </c>
      <c r="F222" t="s">
        <v>623</v>
      </c>
    </row>
    <row r="223" spans="1:6" ht="12.75">
      <c r="A223" s="1" t="s">
        <v>18</v>
      </c>
      <c r="B223" s="1">
        <v>2</v>
      </c>
      <c r="C223" t="s">
        <v>8</v>
      </c>
      <c r="D223" t="s">
        <v>550</v>
      </c>
      <c r="E223" t="s">
        <v>363</v>
      </c>
      <c r="F223" t="s">
        <v>623</v>
      </c>
    </row>
    <row r="224" spans="1:6" ht="12.75">
      <c r="A224" s="1" t="s">
        <v>18</v>
      </c>
      <c r="B224" s="1">
        <v>1</v>
      </c>
      <c r="C224" t="s">
        <v>8</v>
      </c>
      <c r="D224" t="s">
        <v>468</v>
      </c>
      <c r="E224" t="s">
        <v>365</v>
      </c>
      <c r="F224" t="s">
        <v>623</v>
      </c>
    </row>
    <row r="225" spans="1:6" ht="12.75">
      <c r="A225" s="1" t="s">
        <v>18</v>
      </c>
      <c r="B225" s="1">
        <v>1</v>
      </c>
      <c r="C225" t="s">
        <v>471</v>
      </c>
      <c r="D225" t="s">
        <v>472</v>
      </c>
      <c r="E225" t="s">
        <v>372</v>
      </c>
      <c r="F225" t="s">
        <v>592</v>
      </c>
    </row>
    <row r="226" spans="1:6" ht="12.75">
      <c r="A226" s="1" t="s">
        <v>18</v>
      </c>
      <c r="B226" s="1">
        <v>2</v>
      </c>
      <c r="C226" t="s">
        <v>471</v>
      </c>
      <c r="D226" t="s">
        <v>520</v>
      </c>
      <c r="E226" t="s">
        <v>372</v>
      </c>
      <c r="F226" t="s">
        <v>592</v>
      </c>
    </row>
    <row r="227" spans="1:6" ht="12.75">
      <c r="A227" s="1" t="s">
        <v>18</v>
      </c>
      <c r="B227" s="1">
        <v>1</v>
      </c>
      <c r="C227" t="s">
        <v>471</v>
      </c>
      <c r="D227" t="s">
        <v>468</v>
      </c>
      <c r="E227" t="s">
        <v>372</v>
      </c>
      <c r="F227" t="s">
        <v>592</v>
      </c>
    </row>
    <row r="228" spans="1:6" ht="12.75">
      <c r="A228" s="1" t="s">
        <v>18</v>
      </c>
      <c r="B228" s="1">
        <v>5</v>
      </c>
      <c r="C228" t="s">
        <v>471</v>
      </c>
      <c r="D228" t="s">
        <v>472</v>
      </c>
      <c r="E228" t="s">
        <v>365</v>
      </c>
      <c r="F228" t="s">
        <v>592</v>
      </c>
    </row>
    <row r="229" spans="1:6" ht="12.75">
      <c r="A229" s="1" t="s">
        <v>18</v>
      </c>
      <c r="B229" s="1">
        <v>1</v>
      </c>
      <c r="C229" t="s">
        <v>471</v>
      </c>
      <c r="D229" t="s">
        <v>621</v>
      </c>
      <c r="E229" t="s">
        <v>365</v>
      </c>
      <c r="F229" t="s">
        <v>592</v>
      </c>
    </row>
    <row r="230" spans="1:6" ht="12.75">
      <c r="A230" s="1" t="s">
        <v>18</v>
      </c>
      <c r="B230" s="1">
        <v>1</v>
      </c>
      <c r="C230" t="s">
        <v>471</v>
      </c>
      <c r="D230" t="s">
        <v>472</v>
      </c>
      <c r="E230" t="s">
        <v>372</v>
      </c>
      <c r="F230" t="s">
        <v>623</v>
      </c>
    </row>
    <row r="231" spans="1:6" ht="12.75">
      <c r="A231" s="1" t="s">
        <v>18</v>
      </c>
      <c r="B231" s="1">
        <v>1</v>
      </c>
      <c r="C231" t="s">
        <v>471</v>
      </c>
      <c r="D231" t="s">
        <v>468</v>
      </c>
      <c r="E231" t="s">
        <v>372</v>
      </c>
      <c r="F231" t="s">
        <v>623</v>
      </c>
    </row>
    <row r="232" spans="1:6" ht="12.75">
      <c r="A232" s="1" t="s">
        <v>18</v>
      </c>
      <c r="B232" s="1">
        <v>1</v>
      </c>
      <c r="C232" t="s">
        <v>471</v>
      </c>
      <c r="D232" t="s">
        <v>472</v>
      </c>
      <c r="E232" t="s">
        <v>370</v>
      </c>
      <c r="F232" t="s">
        <v>623</v>
      </c>
    </row>
    <row r="233" spans="1:6" ht="12.75">
      <c r="A233" s="1" t="s">
        <v>18</v>
      </c>
      <c r="B233" s="1">
        <v>1</v>
      </c>
      <c r="C233" t="s">
        <v>471</v>
      </c>
      <c r="D233" t="s">
        <v>640</v>
      </c>
      <c r="E233" t="s">
        <v>401</v>
      </c>
      <c r="F233" t="s">
        <v>623</v>
      </c>
    </row>
    <row r="234" spans="1:6" ht="12.75">
      <c r="A234" s="1" t="s">
        <v>18</v>
      </c>
      <c r="B234" s="1">
        <v>1</v>
      </c>
      <c r="C234" t="s">
        <v>471</v>
      </c>
      <c r="D234" t="s">
        <v>641</v>
      </c>
      <c r="E234" t="s">
        <v>401</v>
      </c>
      <c r="F234" t="s">
        <v>623</v>
      </c>
    </row>
    <row r="235" spans="1:6" ht="12.75">
      <c r="A235" s="1" t="s">
        <v>18</v>
      </c>
      <c r="B235" s="1">
        <v>1</v>
      </c>
      <c r="C235" t="s">
        <v>412</v>
      </c>
      <c r="D235" t="s">
        <v>520</v>
      </c>
      <c r="E235"/>
      <c r="F235" t="s">
        <v>592</v>
      </c>
    </row>
    <row r="236" spans="1:6" ht="12.75">
      <c r="A236" s="1" t="s">
        <v>18</v>
      </c>
      <c r="B236" s="1">
        <v>1</v>
      </c>
      <c r="C236" t="s">
        <v>412</v>
      </c>
      <c r="D236" t="s">
        <v>411</v>
      </c>
      <c r="E236" t="s">
        <v>372</v>
      </c>
      <c r="F236" t="s">
        <v>623</v>
      </c>
    </row>
    <row r="237" spans="1:6" ht="12.75">
      <c r="A237" s="1" t="s">
        <v>18</v>
      </c>
      <c r="B237" s="1">
        <v>1</v>
      </c>
      <c r="C237" t="s">
        <v>412</v>
      </c>
      <c r="D237" t="s">
        <v>408</v>
      </c>
      <c r="E237" t="s">
        <v>365</v>
      </c>
      <c r="F237" t="s">
        <v>623</v>
      </c>
    </row>
    <row r="238" spans="1:6" ht="12.75">
      <c r="A238" s="1" t="s">
        <v>18</v>
      </c>
      <c r="B238" s="1">
        <v>1</v>
      </c>
      <c r="C238" t="s">
        <v>556</v>
      </c>
      <c r="D238" t="s">
        <v>581</v>
      </c>
      <c r="E238" t="s">
        <v>414</v>
      </c>
      <c r="F238" t="s">
        <v>592</v>
      </c>
    </row>
    <row r="239" spans="1:6" ht="12.75">
      <c r="A239" s="1" t="s">
        <v>18</v>
      </c>
      <c r="B239" s="1">
        <v>1</v>
      </c>
      <c r="C239" t="s">
        <v>556</v>
      </c>
      <c r="D239" t="s">
        <v>496</v>
      </c>
      <c r="E239" t="s">
        <v>365</v>
      </c>
      <c r="F239" t="s">
        <v>623</v>
      </c>
    </row>
    <row r="240" spans="1:6" ht="12.75">
      <c r="A240" s="1" t="s">
        <v>642</v>
      </c>
      <c r="B240" s="1">
        <v>1</v>
      </c>
      <c r="C240" t="s">
        <v>643</v>
      </c>
      <c r="D240" t="s">
        <v>644</v>
      </c>
      <c r="E240" t="s">
        <v>372</v>
      </c>
      <c r="F240" t="s">
        <v>623</v>
      </c>
    </row>
    <row r="241" spans="1:6" ht="12.75">
      <c r="A241" s="1" t="s">
        <v>642</v>
      </c>
      <c r="B241" s="1">
        <v>2</v>
      </c>
      <c r="C241" t="s">
        <v>643</v>
      </c>
      <c r="D241" t="s">
        <v>442</v>
      </c>
      <c r="E241" t="s">
        <v>372</v>
      </c>
      <c r="F241" t="s">
        <v>623</v>
      </c>
    </row>
    <row r="242" spans="1:6" ht="12.75">
      <c r="A242" s="1" t="s">
        <v>642</v>
      </c>
      <c r="B242" s="1">
        <v>1</v>
      </c>
      <c r="C242" t="s">
        <v>643</v>
      </c>
      <c r="D242" t="s">
        <v>610</v>
      </c>
      <c r="E242" t="s">
        <v>372</v>
      </c>
      <c r="F242" t="s">
        <v>646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69" r:id="rId1"/>
  <headerFooter alignWithMargins="0">
    <oddHeader>&amp;C&amp;"Arial,Fett"&amp;12&amp;EZuordnung von Hilfen zu den Trägern - RSD C - August  2009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18" t="s">
        <v>86</v>
      </c>
      <c r="C1" s="29"/>
      <c r="D1" s="63" t="s">
        <v>155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C2" s="4"/>
      <c r="D2" s="4" t="s">
        <v>156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113">
        <v>1</v>
      </c>
      <c r="D4" s="114"/>
      <c r="E4" s="115">
        <f>SUM(C4:D4)</f>
        <v>1</v>
      </c>
      <c r="F4" s="27"/>
      <c r="G4" s="35">
        <f>SUM(E4-F4)</f>
        <v>1</v>
      </c>
      <c r="H4" t="s">
        <v>42</v>
      </c>
      <c r="I4" s="18" t="s">
        <v>265</v>
      </c>
      <c r="J4" s="1" t="s">
        <v>263</v>
      </c>
      <c r="K4" s="98"/>
      <c r="L4" t="s">
        <v>65</v>
      </c>
    </row>
    <row r="5" spans="1:12" ht="12.75">
      <c r="A5" s="18" t="s">
        <v>262</v>
      </c>
      <c r="B5" t="s">
        <v>284</v>
      </c>
      <c r="C5" s="113"/>
      <c r="D5" s="114"/>
      <c r="E5" s="115">
        <f aca="true" t="shared" si="0" ref="E5:E10">SUM(C5:D5)</f>
        <v>0</v>
      </c>
      <c r="F5" s="112"/>
      <c r="G5" s="35">
        <f>SUM(E5-F5)</f>
        <v>0</v>
      </c>
      <c r="H5" t="s">
        <v>43</v>
      </c>
      <c r="I5" s="18" t="s">
        <v>266</v>
      </c>
      <c r="J5" s="1" t="s">
        <v>264</v>
      </c>
      <c r="K5" s="98"/>
      <c r="L5" t="s">
        <v>65</v>
      </c>
    </row>
    <row r="6" spans="1:12" ht="12.75">
      <c r="A6" s="18" t="s">
        <v>6</v>
      </c>
      <c r="B6" t="s">
        <v>285</v>
      </c>
      <c r="C6" s="113">
        <v>1</v>
      </c>
      <c r="D6" s="114"/>
      <c r="E6" s="115">
        <f t="shared" si="0"/>
        <v>1</v>
      </c>
      <c r="F6" s="27">
        <v>1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8">
        <v>2871.9</v>
      </c>
      <c r="L6" t="s">
        <v>65</v>
      </c>
    </row>
    <row r="7" spans="1:12" ht="12.75">
      <c r="A7" s="18" t="s">
        <v>7</v>
      </c>
      <c r="B7" t="s">
        <v>286</v>
      </c>
      <c r="C7" s="113"/>
      <c r="D7" s="114"/>
      <c r="E7" s="115">
        <f t="shared" si="0"/>
        <v>0</v>
      </c>
      <c r="F7" s="27"/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/>
      <c r="L7" t="s">
        <v>65</v>
      </c>
    </row>
    <row r="8" spans="1:12" ht="12.75">
      <c r="A8" s="18" t="s">
        <v>7</v>
      </c>
      <c r="B8" t="s">
        <v>287</v>
      </c>
      <c r="C8" s="113"/>
      <c r="D8" s="114"/>
      <c r="E8" s="115">
        <f t="shared" si="0"/>
        <v>0</v>
      </c>
      <c r="F8" s="88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98"/>
      <c r="L8" t="s">
        <v>65</v>
      </c>
    </row>
    <row r="9" spans="1:12" ht="12.75">
      <c r="A9" s="18" t="s">
        <v>51</v>
      </c>
      <c r="B9" t="s">
        <v>52</v>
      </c>
      <c r="C9" s="113"/>
      <c r="D9" s="114"/>
      <c r="E9" s="115">
        <f t="shared" si="0"/>
        <v>0</v>
      </c>
      <c r="F9" s="27"/>
      <c r="G9" s="35">
        <f>SUM(E9-F9)</f>
        <v>0</v>
      </c>
      <c r="H9" t="s">
        <v>42</v>
      </c>
      <c r="I9" s="18" t="s">
        <v>111</v>
      </c>
      <c r="J9" s="1" t="s">
        <v>53</v>
      </c>
      <c r="K9" s="98"/>
      <c r="L9" t="s">
        <v>65</v>
      </c>
    </row>
    <row r="10" spans="1:12" ht="12.75">
      <c r="A10" s="18" t="s">
        <v>61</v>
      </c>
      <c r="B10" t="s">
        <v>288</v>
      </c>
      <c r="C10" s="113"/>
      <c r="D10" s="114"/>
      <c r="E10" s="115">
        <f t="shared" si="0"/>
        <v>0</v>
      </c>
      <c r="F10" s="88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5" t="s">
        <v>120</v>
      </c>
      <c r="D11" s="115" t="s">
        <v>120</v>
      </c>
      <c r="E11" s="115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130</v>
      </c>
      <c r="B12" t="s">
        <v>8</v>
      </c>
      <c r="C12" s="113">
        <v>4</v>
      </c>
      <c r="D12" s="114">
        <v>2</v>
      </c>
      <c r="E12" s="115">
        <f aca="true" t="shared" si="1" ref="E12:E23">SUM(C12:D12)</f>
        <v>6</v>
      </c>
      <c r="F12" s="88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98">
        <v>1068.92</v>
      </c>
      <c r="L12" t="s">
        <v>65</v>
      </c>
    </row>
    <row r="13" spans="1:12" ht="12.75">
      <c r="A13" s="18" t="s">
        <v>130</v>
      </c>
      <c r="B13" t="s">
        <v>317</v>
      </c>
      <c r="C13" s="113"/>
      <c r="D13" s="114">
        <v>1</v>
      </c>
      <c r="E13" s="115">
        <f t="shared" si="1"/>
        <v>1</v>
      </c>
      <c r="F13" s="88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98"/>
      <c r="L13" t="s">
        <v>65</v>
      </c>
    </row>
    <row r="14" spans="1:12" ht="12.75">
      <c r="A14" s="18" t="s">
        <v>9</v>
      </c>
      <c r="B14" t="s">
        <v>10</v>
      </c>
      <c r="C14" s="113">
        <v>5</v>
      </c>
      <c r="D14" s="114">
        <v>1</v>
      </c>
      <c r="E14" s="115">
        <f t="shared" si="1"/>
        <v>6</v>
      </c>
      <c r="F14" s="27">
        <v>46</v>
      </c>
      <c r="G14" s="35">
        <f>SUM(E14+E15+E16+E19+E51-F14)</f>
        <v>9</v>
      </c>
      <c r="H14" t="s">
        <v>42</v>
      </c>
      <c r="I14" s="18" t="s">
        <v>186</v>
      </c>
      <c r="J14" s="1" t="s">
        <v>19</v>
      </c>
      <c r="K14" s="98">
        <v>1090.51</v>
      </c>
      <c r="L14" t="s">
        <v>65</v>
      </c>
    </row>
    <row r="15" spans="1:12" ht="12.75">
      <c r="A15" s="18" t="s">
        <v>11</v>
      </c>
      <c r="B15" t="s">
        <v>292</v>
      </c>
      <c r="C15" s="113">
        <v>4</v>
      </c>
      <c r="D15" s="114">
        <v>3</v>
      </c>
      <c r="E15" s="115">
        <f t="shared" si="1"/>
        <v>7</v>
      </c>
      <c r="F15" s="88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98">
        <v>2931.06</v>
      </c>
      <c r="L15" t="s">
        <v>65</v>
      </c>
    </row>
    <row r="16" spans="1:12" ht="12.75">
      <c r="A16" s="18" t="s">
        <v>12</v>
      </c>
      <c r="B16" t="s">
        <v>13</v>
      </c>
      <c r="C16" s="113">
        <v>19</v>
      </c>
      <c r="D16" s="114">
        <v>23</v>
      </c>
      <c r="E16" s="115">
        <f t="shared" si="1"/>
        <v>42</v>
      </c>
      <c r="F16" s="88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98">
        <v>17964.65</v>
      </c>
      <c r="L16" t="s">
        <v>65</v>
      </c>
    </row>
    <row r="17" spans="1:12" ht="12.75">
      <c r="A17" s="18" t="s">
        <v>130</v>
      </c>
      <c r="B17" t="s">
        <v>310</v>
      </c>
      <c r="C17" s="113"/>
      <c r="D17" s="114"/>
      <c r="E17" s="115">
        <f>SUM(C17:D17)</f>
        <v>0</v>
      </c>
      <c r="F17" s="88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98"/>
      <c r="L17" t="s">
        <v>65</v>
      </c>
    </row>
    <row r="18" spans="1:12" ht="12.75">
      <c r="A18" s="18" t="s">
        <v>130</v>
      </c>
      <c r="B18" t="s">
        <v>311</v>
      </c>
      <c r="C18" s="113"/>
      <c r="D18" s="114"/>
      <c r="E18" s="115">
        <f t="shared" si="1"/>
        <v>0</v>
      </c>
      <c r="F18" s="88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98"/>
      <c r="L18" t="s">
        <v>65</v>
      </c>
    </row>
    <row r="19" spans="1:12" ht="12.75">
      <c r="A19" s="18" t="s">
        <v>130</v>
      </c>
      <c r="B19" t="s">
        <v>293</v>
      </c>
      <c r="C19" s="113"/>
      <c r="D19" s="114"/>
      <c r="E19" s="115">
        <f t="shared" si="1"/>
        <v>0</v>
      </c>
      <c r="F19" s="88" t="s">
        <v>218</v>
      </c>
      <c r="G19" s="35" t="s">
        <v>220</v>
      </c>
      <c r="H19" t="s">
        <v>42</v>
      </c>
      <c r="I19" s="18" t="s">
        <v>186</v>
      </c>
      <c r="J19" s="1" t="s">
        <v>315</v>
      </c>
      <c r="K19" s="98"/>
      <c r="L19" t="s">
        <v>65</v>
      </c>
    </row>
    <row r="20" spans="1:12" ht="12.75">
      <c r="A20" s="18" t="s">
        <v>130</v>
      </c>
      <c r="B20" t="s">
        <v>312</v>
      </c>
      <c r="C20" s="31">
        <v>1</v>
      </c>
      <c r="D20" s="50">
        <v>2</v>
      </c>
      <c r="E20" s="115">
        <f t="shared" si="1"/>
        <v>3</v>
      </c>
      <c r="F20" s="88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98">
        <v>850.68</v>
      </c>
      <c r="L20" t="s">
        <v>65</v>
      </c>
    </row>
    <row r="21" spans="1:12" ht="12.75">
      <c r="A21" s="18" t="s">
        <v>130</v>
      </c>
      <c r="B21" t="s">
        <v>316</v>
      </c>
      <c r="C21" s="113"/>
      <c r="D21" s="114"/>
      <c r="E21" s="115">
        <f t="shared" si="1"/>
        <v>0</v>
      </c>
      <c r="F21" s="88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98"/>
      <c r="L21" t="s">
        <v>65</v>
      </c>
    </row>
    <row r="22" spans="1:12" ht="12.75">
      <c r="A22" s="18" t="s">
        <v>130</v>
      </c>
      <c r="B22" t="s">
        <v>309</v>
      </c>
      <c r="C22" s="113"/>
      <c r="D22" s="114"/>
      <c r="E22" s="115">
        <f t="shared" si="1"/>
        <v>0</v>
      </c>
      <c r="F22" s="112"/>
      <c r="G22" s="35">
        <f>SUM(E22-F22)</f>
        <v>0</v>
      </c>
      <c r="H22" t="s">
        <v>43</v>
      </c>
      <c r="I22" s="18" t="s">
        <v>282</v>
      </c>
      <c r="J22" s="1" t="s">
        <v>178</v>
      </c>
      <c r="K22" s="98"/>
      <c r="L22" t="s">
        <v>65</v>
      </c>
    </row>
    <row r="23" spans="1:12" ht="12.75">
      <c r="A23" s="18" t="s">
        <v>131</v>
      </c>
      <c r="B23" t="s">
        <v>326</v>
      </c>
      <c r="C23" s="113"/>
      <c r="D23" s="114"/>
      <c r="E23" s="115">
        <f t="shared" si="1"/>
        <v>0</v>
      </c>
      <c r="F23" s="112"/>
      <c r="G23" s="35">
        <f>SUM(E23-F23)</f>
        <v>0</v>
      </c>
      <c r="H23" t="s">
        <v>42</v>
      </c>
      <c r="I23" s="18" t="s">
        <v>165</v>
      </c>
      <c r="J23" s="1" t="s">
        <v>132</v>
      </c>
      <c r="K23" s="98"/>
      <c r="L23" t="s">
        <v>65</v>
      </c>
    </row>
    <row r="24" spans="1:11" ht="12.75">
      <c r="A24" s="18"/>
      <c r="C24" s="115" t="s">
        <v>120</v>
      </c>
      <c r="D24" s="115" t="s">
        <v>120</v>
      </c>
      <c r="E24" s="115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140</v>
      </c>
      <c r="C25" s="113">
        <v>12</v>
      </c>
      <c r="D25" s="114">
        <v>1</v>
      </c>
      <c r="E25" s="115">
        <f>SUM(C25:D25)</f>
        <v>13</v>
      </c>
      <c r="F25" s="27">
        <v>11</v>
      </c>
      <c r="G25" s="35">
        <f>SUM(E21+E25+E28-F25)</f>
        <v>2</v>
      </c>
      <c r="H25" t="s">
        <v>41</v>
      </c>
      <c r="I25" s="18" t="s">
        <v>113</v>
      </c>
      <c r="J25" s="1" t="s">
        <v>23</v>
      </c>
      <c r="K25" s="98">
        <v>15998.09</v>
      </c>
      <c r="L25" t="s">
        <v>65</v>
      </c>
    </row>
    <row r="26" spans="1:12" ht="12.75">
      <c r="A26" s="18" t="s">
        <v>14</v>
      </c>
      <c r="B26" t="s">
        <v>168</v>
      </c>
      <c r="C26" s="115" t="s">
        <v>119</v>
      </c>
      <c r="D26" s="115" t="s">
        <v>119</v>
      </c>
      <c r="E26" s="115" t="s">
        <v>119</v>
      </c>
      <c r="F26" s="88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98"/>
      <c r="L26" t="s">
        <v>65</v>
      </c>
    </row>
    <row r="27" spans="1:12" ht="12.75">
      <c r="A27" s="18" t="s">
        <v>14</v>
      </c>
      <c r="B27" t="s">
        <v>169</v>
      </c>
      <c r="C27" s="115" t="s">
        <v>119</v>
      </c>
      <c r="D27" s="115" t="s">
        <v>119</v>
      </c>
      <c r="E27" s="115" t="s">
        <v>119</v>
      </c>
      <c r="F27" s="88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113"/>
      <c r="D28" s="114"/>
      <c r="E28" s="115">
        <f>SUM(C28:D28)</f>
        <v>0</v>
      </c>
      <c r="F28" s="88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98"/>
      <c r="L28" t="s">
        <v>65</v>
      </c>
    </row>
    <row r="29" spans="1:11" ht="12.75">
      <c r="A29" s="18"/>
      <c r="C29" s="115" t="s">
        <v>120</v>
      </c>
      <c r="D29" s="115" t="s">
        <v>120</v>
      </c>
      <c r="E29" s="115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141</v>
      </c>
      <c r="C30" s="113">
        <v>6</v>
      </c>
      <c r="D30" s="114">
        <v>4</v>
      </c>
      <c r="E30" s="115">
        <f aca="true" t="shared" si="2" ref="E30:E35">SUM(C30:D30)</f>
        <v>10</v>
      </c>
      <c r="F30" s="27">
        <v>27</v>
      </c>
      <c r="G30" s="35">
        <f>SUM(E30+E31+E32+E33+E34+E35-F30)</f>
        <v>-2</v>
      </c>
      <c r="H30" t="s">
        <v>43</v>
      </c>
      <c r="I30" s="18" t="s">
        <v>114</v>
      </c>
      <c r="J30" s="1" t="s">
        <v>33</v>
      </c>
      <c r="K30" s="98">
        <v>4792.42</v>
      </c>
      <c r="L30" t="s">
        <v>65</v>
      </c>
    </row>
    <row r="31" spans="1:12" ht="12.75">
      <c r="A31" s="18" t="s">
        <v>15</v>
      </c>
      <c r="B31" t="s">
        <v>170</v>
      </c>
      <c r="C31" s="113">
        <v>12</v>
      </c>
      <c r="D31" s="114">
        <v>3</v>
      </c>
      <c r="E31" s="115">
        <f t="shared" si="2"/>
        <v>15</v>
      </c>
      <c r="F31" s="88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98">
        <v>19518.03</v>
      </c>
      <c r="L31" t="s">
        <v>65</v>
      </c>
    </row>
    <row r="32" spans="1:12" ht="12.75">
      <c r="A32" s="18" t="s">
        <v>15</v>
      </c>
      <c r="B32" s="37" t="s">
        <v>323</v>
      </c>
      <c r="C32" s="113"/>
      <c r="D32" s="114"/>
      <c r="E32" s="115">
        <f t="shared" si="2"/>
        <v>0</v>
      </c>
      <c r="F32" s="88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98"/>
      <c r="L32" t="s">
        <v>65</v>
      </c>
    </row>
    <row r="33" spans="1:12" ht="12.75">
      <c r="A33" s="18" t="s">
        <v>15</v>
      </c>
      <c r="B33" t="s">
        <v>324</v>
      </c>
      <c r="C33" s="113"/>
      <c r="D33" s="114"/>
      <c r="E33" s="115">
        <f t="shared" si="2"/>
        <v>0</v>
      </c>
      <c r="F33" s="88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98"/>
      <c r="L33" t="s">
        <v>65</v>
      </c>
    </row>
    <row r="34" spans="1:12" ht="12.75">
      <c r="A34" s="18" t="s">
        <v>15</v>
      </c>
      <c r="B34" s="37" t="s">
        <v>173</v>
      </c>
      <c r="C34" s="113"/>
      <c r="D34" s="114"/>
      <c r="E34" s="115">
        <f t="shared" si="2"/>
        <v>0</v>
      </c>
      <c r="F34" s="88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98">
        <v>1063.17</v>
      </c>
      <c r="L34" t="s">
        <v>65</v>
      </c>
    </row>
    <row r="35" spans="1:12" ht="12.75">
      <c r="A35" s="18" t="s">
        <v>15</v>
      </c>
      <c r="B35" s="37" t="s">
        <v>172</v>
      </c>
      <c r="C35" s="113"/>
      <c r="D35" s="114"/>
      <c r="E35" s="115">
        <f t="shared" si="2"/>
        <v>0</v>
      </c>
      <c r="F35" s="88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5" t="s">
        <v>119</v>
      </c>
      <c r="D36" s="115" t="s">
        <v>119</v>
      </c>
      <c r="E36" s="115" t="s">
        <v>119</v>
      </c>
      <c r="F36" s="88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98">
        <v>2922.4</v>
      </c>
      <c r="L36" t="s">
        <v>65</v>
      </c>
    </row>
    <row r="37" spans="1:12" ht="12.75">
      <c r="A37" s="18" t="s">
        <v>15</v>
      </c>
      <c r="B37" t="s">
        <v>133</v>
      </c>
      <c r="C37" s="115" t="s">
        <v>119</v>
      </c>
      <c r="D37" s="115" t="s">
        <v>119</v>
      </c>
      <c r="E37" s="115" t="s">
        <v>119</v>
      </c>
      <c r="F37" s="88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98">
        <v>117</v>
      </c>
      <c r="L37" t="s">
        <v>65</v>
      </c>
    </row>
    <row r="38" spans="1:12" ht="12.75">
      <c r="A38" s="18" t="s">
        <v>15</v>
      </c>
      <c r="B38" t="s">
        <v>135</v>
      </c>
      <c r="C38" s="115" t="s">
        <v>119</v>
      </c>
      <c r="D38" s="115" t="s">
        <v>119</v>
      </c>
      <c r="E38" s="115" t="s">
        <v>119</v>
      </c>
      <c r="F38" s="88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98">
        <v>6.6</v>
      </c>
      <c r="L38" t="s">
        <v>65</v>
      </c>
    </row>
    <row r="39" spans="1:11" ht="12.75">
      <c r="A39" s="18"/>
      <c r="C39" s="115" t="s">
        <v>120</v>
      </c>
      <c r="D39" s="115" t="s">
        <v>120</v>
      </c>
      <c r="E39" s="115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331</v>
      </c>
      <c r="C40" s="113">
        <v>4</v>
      </c>
      <c r="D40" s="114">
        <v>2</v>
      </c>
      <c r="E40" s="115">
        <f aca="true" t="shared" si="3" ref="E40:E53">SUM(C40:D40)</f>
        <v>6</v>
      </c>
      <c r="F40" s="112">
        <v>6</v>
      </c>
      <c r="G40" s="35">
        <f>SUM(E40+E44+E61-F40)</f>
        <v>0</v>
      </c>
      <c r="H40" t="s">
        <v>43</v>
      </c>
      <c r="I40" s="18" t="s">
        <v>257</v>
      </c>
      <c r="J40" s="1" t="s">
        <v>118</v>
      </c>
      <c r="K40" s="98">
        <v>25115.16</v>
      </c>
      <c r="L40" t="s">
        <v>65</v>
      </c>
    </row>
    <row r="41" spans="1:12" ht="12.75">
      <c r="A41" s="18" t="s">
        <v>16</v>
      </c>
      <c r="B41" t="s">
        <v>332</v>
      </c>
      <c r="C41" s="113"/>
      <c r="D41" s="114"/>
      <c r="E41" s="115">
        <f t="shared" si="3"/>
        <v>0</v>
      </c>
      <c r="F41" s="112"/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333</v>
      </c>
      <c r="C42" s="113">
        <v>1</v>
      </c>
      <c r="D42" s="114">
        <v>2</v>
      </c>
      <c r="E42" s="115">
        <f t="shared" si="3"/>
        <v>3</v>
      </c>
      <c r="F42" s="112">
        <v>3</v>
      </c>
      <c r="G42" s="35">
        <f>SUM(E42+E59-F42)</f>
        <v>0</v>
      </c>
      <c r="H42" t="s">
        <v>43</v>
      </c>
      <c r="I42" s="18" t="s">
        <v>267</v>
      </c>
      <c r="J42" s="1" t="s">
        <v>27</v>
      </c>
      <c r="K42" s="98">
        <v>8399.54</v>
      </c>
      <c r="L42" t="s">
        <v>65</v>
      </c>
    </row>
    <row r="43" spans="1:12" ht="12.75">
      <c r="A43" s="18" t="s">
        <v>16</v>
      </c>
      <c r="B43" t="s">
        <v>336</v>
      </c>
      <c r="C43" s="113">
        <v>5</v>
      </c>
      <c r="D43" s="114">
        <v>1</v>
      </c>
      <c r="E43" s="115">
        <f t="shared" si="3"/>
        <v>6</v>
      </c>
      <c r="F43" s="112">
        <v>27</v>
      </c>
      <c r="G43" s="143">
        <f>SUM(E43+E46+E56+E57-F43)</f>
        <v>-4</v>
      </c>
      <c r="H43" t="s">
        <v>43</v>
      </c>
      <c r="I43" s="18" t="s">
        <v>268</v>
      </c>
      <c r="J43" s="1" t="s">
        <v>28</v>
      </c>
      <c r="K43" s="98">
        <v>15080.5</v>
      </c>
      <c r="L43" t="s">
        <v>65</v>
      </c>
    </row>
    <row r="44" spans="1:12" ht="12.75">
      <c r="A44" s="18" t="s">
        <v>16</v>
      </c>
      <c r="B44" t="s">
        <v>337</v>
      </c>
      <c r="C44" s="113"/>
      <c r="D44" s="114"/>
      <c r="E44" s="115">
        <f t="shared" si="3"/>
        <v>0</v>
      </c>
      <c r="F44" s="88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335</v>
      </c>
      <c r="C45" s="113">
        <v>1</v>
      </c>
      <c r="D45" s="114"/>
      <c r="E45" s="115">
        <f t="shared" si="3"/>
        <v>1</v>
      </c>
      <c r="F45" s="112">
        <v>1</v>
      </c>
      <c r="G45" s="35">
        <f>SUM(E45+E58-F45)</f>
        <v>0</v>
      </c>
      <c r="H45" t="s">
        <v>43</v>
      </c>
      <c r="I45" s="18" t="s">
        <v>269</v>
      </c>
      <c r="J45" s="1" t="s">
        <v>29</v>
      </c>
      <c r="K45" s="98">
        <v>4058.43</v>
      </c>
      <c r="L45" t="s">
        <v>65</v>
      </c>
    </row>
    <row r="46" spans="1:12" ht="12.75">
      <c r="A46" s="18" t="s">
        <v>16</v>
      </c>
      <c r="B46" t="s">
        <v>338</v>
      </c>
      <c r="C46" s="113">
        <v>7</v>
      </c>
      <c r="D46" s="114">
        <v>4</v>
      </c>
      <c r="E46" s="115">
        <f t="shared" si="3"/>
        <v>11</v>
      </c>
      <c r="F46" s="88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98">
        <v>47733.91</v>
      </c>
      <c r="L46" t="s">
        <v>65</v>
      </c>
    </row>
    <row r="47" spans="1:12" ht="12.75">
      <c r="A47" s="18" t="s">
        <v>16</v>
      </c>
      <c r="B47" t="s">
        <v>339</v>
      </c>
      <c r="C47" s="113">
        <v>3</v>
      </c>
      <c r="D47" s="114">
        <v>2</v>
      </c>
      <c r="E47" s="115">
        <f t="shared" si="3"/>
        <v>5</v>
      </c>
      <c r="F47" s="27">
        <v>5</v>
      </c>
      <c r="G47" s="35">
        <f>SUM(E47-F47)</f>
        <v>0</v>
      </c>
      <c r="H47" t="s">
        <v>43</v>
      </c>
      <c r="I47" s="18" t="s">
        <v>270</v>
      </c>
      <c r="J47" s="1" t="s">
        <v>179</v>
      </c>
      <c r="K47" s="98">
        <v>14196.18</v>
      </c>
      <c r="L47" t="s">
        <v>65</v>
      </c>
    </row>
    <row r="48" spans="1:12" ht="12.75">
      <c r="A48" s="18" t="s">
        <v>16</v>
      </c>
      <c r="B48" t="s">
        <v>340</v>
      </c>
      <c r="C48" s="113"/>
      <c r="D48" s="114"/>
      <c r="E48" s="115">
        <f t="shared" si="3"/>
        <v>0</v>
      </c>
      <c r="F48" s="112">
        <v>1</v>
      </c>
      <c r="G48" s="35">
        <f aca="true" t="shared" si="4" ref="G48:G53">SUM(E48-F48)</f>
        <v>-1</v>
      </c>
      <c r="H48" t="s">
        <v>43</v>
      </c>
      <c r="I48" s="18" t="s">
        <v>271</v>
      </c>
      <c r="J48" s="1" t="s">
        <v>180</v>
      </c>
      <c r="K48" s="98"/>
      <c r="L48" t="s">
        <v>65</v>
      </c>
    </row>
    <row r="49" spans="1:12" ht="12.75">
      <c r="A49" s="18" t="s">
        <v>16</v>
      </c>
      <c r="B49" t="s">
        <v>341</v>
      </c>
      <c r="C49" s="113">
        <v>4</v>
      </c>
      <c r="D49" s="114">
        <v>3</v>
      </c>
      <c r="E49" s="115">
        <f t="shared" si="3"/>
        <v>7</v>
      </c>
      <c r="F49" s="112">
        <v>7</v>
      </c>
      <c r="G49" s="35">
        <f t="shared" si="4"/>
        <v>0</v>
      </c>
      <c r="H49" t="s">
        <v>43</v>
      </c>
      <c r="I49" s="18" t="s">
        <v>272</v>
      </c>
      <c r="J49" s="1" t="s">
        <v>181</v>
      </c>
      <c r="K49" s="98">
        <v>22389.54</v>
      </c>
      <c r="L49" t="s">
        <v>65</v>
      </c>
    </row>
    <row r="50" spans="1:12" ht="12.75">
      <c r="A50" s="18" t="s">
        <v>16</v>
      </c>
      <c r="B50" t="s">
        <v>342</v>
      </c>
      <c r="C50" s="113"/>
      <c r="D50" s="114">
        <v>1</v>
      </c>
      <c r="E50" s="115">
        <f t="shared" si="3"/>
        <v>1</v>
      </c>
      <c r="F50" s="112">
        <v>4</v>
      </c>
      <c r="G50" s="35">
        <f t="shared" si="4"/>
        <v>-3</v>
      </c>
      <c r="H50" t="s">
        <v>43</v>
      </c>
      <c r="I50" s="18" t="s">
        <v>273</v>
      </c>
      <c r="J50" s="1" t="s">
        <v>182</v>
      </c>
      <c r="K50" s="98">
        <v>17511.1</v>
      </c>
      <c r="L50" t="s">
        <v>65</v>
      </c>
    </row>
    <row r="51" spans="1:12" ht="12.75">
      <c r="A51" s="18" t="s">
        <v>17</v>
      </c>
      <c r="B51" t="s">
        <v>174</v>
      </c>
      <c r="C51" s="113"/>
      <c r="D51" s="114"/>
      <c r="E51" s="115">
        <f t="shared" si="3"/>
        <v>0</v>
      </c>
      <c r="F51" s="88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319</v>
      </c>
      <c r="C52" s="116"/>
      <c r="D52" s="114"/>
      <c r="E52" s="115">
        <f t="shared" si="3"/>
        <v>0</v>
      </c>
      <c r="F52" s="27"/>
      <c r="G52" s="35">
        <f t="shared" si="4"/>
        <v>0</v>
      </c>
      <c r="H52" t="s">
        <v>43</v>
      </c>
      <c r="I52" s="147" t="s">
        <v>274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185</v>
      </c>
      <c r="C53" s="113"/>
      <c r="D53" s="114"/>
      <c r="E53" s="115">
        <f t="shared" si="3"/>
        <v>0</v>
      </c>
      <c r="F53" s="35"/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98"/>
      <c r="L53" t="s">
        <v>65</v>
      </c>
    </row>
    <row r="54" spans="1:11" ht="12.75">
      <c r="A54" s="18"/>
      <c r="C54" s="115" t="s">
        <v>120</v>
      </c>
      <c r="D54" s="115" t="s">
        <v>120</v>
      </c>
      <c r="E54" s="115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113">
        <v>9</v>
      </c>
      <c r="D55" s="114">
        <v>5</v>
      </c>
      <c r="E55" s="115">
        <f aca="true" t="shared" si="5" ref="E55:E65">SUM(C55:D55)</f>
        <v>14</v>
      </c>
      <c r="F55" s="27">
        <v>39</v>
      </c>
      <c r="G55" s="143">
        <f>SUM(E55+E12+E13+E17+E18+E20+E62+E63-F55)</f>
        <v>-5</v>
      </c>
      <c r="H55" t="s">
        <v>42</v>
      </c>
      <c r="I55" s="18" t="s">
        <v>112</v>
      </c>
      <c r="J55" s="1" t="s">
        <v>117</v>
      </c>
      <c r="K55" s="98">
        <v>9560.99</v>
      </c>
      <c r="L55" t="s">
        <v>65</v>
      </c>
    </row>
    <row r="56" spans="1:12" ht="12.75">
      <c r="A56" s="18" t="s">
        <v>18</v>
      </c>
      <c r="B56" t="s">
        <v>343</v>
      </c>
      <c r="C56" s="113">
        <v>4</v>
      </c>
      <c r="D56" s="114">
        <v>2</v>
      </c>
      <c r="E56" s="115">
        <f t="shared" si="5"/>
        <v>6</v>
      </c>
      <c r="F56" s="88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98">
        <v>24020.19</v>
      </c>
      <c r="L56" t="s">
        <v>65</v>
      </c>
    </row>
    <row r="57" spans="1:12" ht="12.75">
      <c r="A57" s="18" t="s">
        <v>18</v>
      </c>
      <c r="B57" t="s">
        <v>334</v>
      </c>
      <c r="C57" s="113"/>
      <c r="D57" s="114"/>
      <c r="E57" s="115">
        <f t="shared" si="5"/>
        <v>0</v>
      </c>
      <c r="F57" s="88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98"/>
      <c r="L57" t="s">
        <v>65</v>
      </c>
    </row>
    <row r="58" spans="1:12" ht="12.75">
      <c r="A58" s="18" t="s">
        <v>18</v>
      </c>
      <c r="B58" t="s">
        <v>344</v>
      </c>
      <c r="C58" s="113"/>
      <c r="D58" s="114"/>
      <c r="E58" s="115">
        <f t="shared" si="5"/>
        <v>0</v>
      </c>
      <c r="F58" s="88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98"/>
      <c r="L58" t="s">
        <v>65</v>
      </c>
    </row>
    <row r="59" spans="1:12" ht="12.75">
      <c r="A59" s="18" t="s">
        <v>18</v>
      </c>
      <c r="B59" t="s">
        <v>333</v>
      </c>
      <c r="C59" s="113"/>
      <c r="D59" s="114"/>
      <c r="E59" s="115">
        <f t="shared" si="5"/>
        <v>0</v>
      </c>
      <c r="F59" s="88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98"/>
      <c r="L59" t="s">
        <v>65</v>
      </c>
    </row>
    <row r="60" spans="1:12" ht="12.75">
      <c r="A60" s="18" t="s">
        <v>18</v>
      </c>
      <c r="B60" t="s">
        <v>345</v>
      </c>
      <c r="C60" s="113"/>
      <c r="D60" s="114"/>
      <c r="E60" s="115">
        <f t="shared" si="5"/>
        <v>0</v>
      </c>
      <c r="F60" s="88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98"/>
      <c r="L60" t="s">
        <v>65</v>
      </c>
    </row>
    <row r="61" spans="1:12" ht="12.75">
      <c r="A61" s="18" t="s">
        <v>18</v>
      </c>
      <c r="B61" t="s">
        <v>346</v>
      </c>
      <c r="C61" s="113"/>
      <c r="D61" s="114"/>
      <c r="E61" s="115">
        <f t="shared" si="5"/>
        <v>0</v>
      </c>
      <c r="F61" s="88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98"/>
      <c r="L61" t="s">
        <v>65</v>
      </c>
    </row>
    <row r="62" spans="1:12" ht="12.75">
      <c r="A62" s="18" t="s">
        <v>18</v>
      </c>
      <c r="B62" t="s">
        <v>291</v>
      </c>
      <c r="C62" s="113">
        <v>5</v>
      </c>
      <c r="D62" s="114">
        <v>4</v>
      </c>
      <c r="E62" s="115">
        <f t="shared" si="5"/>
        <v>9</v>
      </c>
      <c r="F62" s="88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98">
        <v>2335.73</v>
      </c>
      <c r="L62" t="s">
        <v>65</v>
      </c>
    </row>
    <row r="63" spans="1:12" ht="12.75">
      <c r="A63" s="48" t="s">
        <v>18</v>
      </c>
      <c r="B63" s="145" t="s">
        <v>171</v>
      </c>
      <c r="C63" s="113">
        <v>1</v>
      </c>
      <c r="D63" s="114"/>
      <c r="E63" s="115">
        <f t="shared" si="5"/>
        <v>1</v>
      </c>
      <c r="F63" s="88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98">
        <v>499.5</v>
      </c>
      <c r="L63" t="s">
        <v>65</v>
      </c>
    </row>
    <row r="64" spans="1:12" ht="12.75">
      <c r="A64" s="18" t="s">
        <v>18</v>
      </c>
      <c r="B64" s="37" t="s">
        <v>325</v>
      </c>
      <c r="C64" s="113"/>
      <c r="D64" s="114"/>
      <c r="E64" s="115">
        <f t="shared" si="5"/>
        <v>0</v>
      </c>
      <c r="F64" s="112"/>
      <c r="G64" s="35">
        <f>SUM(E64-F64)</f>
        <v>0</v>
      </c>
      <c r="H64" t="s">
        <v>43</v>
      </c>
      <c r="I64" s="18" t="s">
        <v>280</v>
      </c>
      <c r="J64" s="1" t="s">
        <v>184</v>
      </c>
      <c r="K64" s="98"/>
      <c r="L64" t="s">
        <v>65</v>
      </c>
    </row>
    <row r="65" spans="1:12" ht="12.75">
      <c r="A65" s="18" t="s">
        <v>18</v>
      </c>
      <c r="B65" t="s">
        <v>320</v>
      </c>
      <c r="C65" s="31"/>
      <c r="D65" s="50"/>
      <c r="E65" s="112">
        <f t="shared" si="5"/>
        <v>0</v>
      </c>
      <c r="F65" s="112"/>
      <c r="G65" s="35">
        <f>SUM(E65-F65)</f>
        <v>0</v>
      </c>
      <c r="H65" t="s">
        <v>43</v>
      </c>
      <c r="I65" s="147" t="s">
        <v>274</v>
      </c>
      <c r="J65" s="1" t="s">
        <v>321</v>
      </c>
      <c r="K65" s="98"/>
      <c r="L65" t="s">
        <v>65</v>
      </c>
    </row>
    <row r="66" spans="1:11" ht="12.75">
      <c r="A66" s="18"/>
      <c r="C66" s="115" t="s">
        <v>120</v>
      </c>
      <c r="D66" s="115" t="s">
        <v>120</v>
      </c>
      <c r="E66" s="115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175</v>
      </c>
      <c r="C67" s="113"/>
      <c r="D67" s="114"/>
      <c r="E67" s="115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.75">
      <c r="A68" s="18" t="s">
        <v>149</v>
      </c>
      <c r="B68" t="s">
        <v>176</v>
      </c>
      <c r="C68" s="113"/>
      <c r="D68" s="114">
        <v>1</v>
      </c>
      <c r="E68" s="115">
        <f>SUM(C68:D68)</f>
        <v>1</v>
      </c>
      <c r="F68" s="88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98">
        <v>2030.63</v>
      </c>
      <c r="L68" t="s">
        <v>65</v>
      </c>
    </row>
    <row r="69" spans="1:12" ht="12.75">
      <c r="A69" s="18" t="s">
        <v>57</v>
      </c>
      <c r="B69" t="s">
        <v>354</v>
      </c>
      <c r="C69" s="113"/>
      <c r="D69" s="114"/>
      <c r="E69" s="112">
        <f>SUM(C69:D69)</f>
        <v>0</v>
      </c>
      <c r="F69" s="88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98"/>
      <c r="L69" t="s">
        <v>65</v>
      </c>
    </row>
    <row r="70" spans="1:12" ht="12.75">
      <c r="A70" s="18" t="s">
        <v>57</v>
      </c>
      <c r="B70" t="s">
        <v>168</v>
      </c>
      <c r="C70" s="116" t="s">
        <v>119</v>
      </c>
      <c r="D70" s="114" t="s">
        <v>119</v>
      </c>
      <c r="E70" s="115" t="s">
        <v>119</v>
      </c>
      <c r="F70" s="88" t="s">
        <v>218</v>
      </c>
      <c r="G70" s="35" t="s">
        <v>219</v>
      </c>
      <c r="H70" t="s">
        <v>43</v>
      </c>
      <c r="I70" s="18" t="s">
        <v>114</v>
      </c>
      <c r="J70" s="1" t="s">
        <v>150</v>
      </c>
      <c r="K70" s="98"/>
      <c r="L70" t="s">
        <v>65</v>
      </c>
    </row>
    <row r="71" spans="1:12" ht="12.75">
      <c r="A71" s="18" t="s">
        <v>57</v>
      </c>
      <c r="B71" t="s">
        <v>169</v>
      </c>
      <c r="C71" s="116" t="s">
        <v>119</v>
      </c>
      <c r="D71" s="114" t="s">
        <v>119</v>
      </c>
      <c r="E71" s="115" t="s">
        <v>119</v>
      </c>
      <c r="F71" s="88" t="s">
        <v>218</v>
      </c>
      <c r="G71" s="35" t="s">
        <v>219</v>
      </c>
      <c r="H71" t="s">
        <v>43</v>
      </c>
      <c r="I71" s="18" t="s">
        <v>114</v>
      </c>
      <c r="J71" s="1" t="s">
        <v>151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3"/>
      <c r="K72" s="98" t="s">
        <v>120</v>
      </c>
    </row>
    <row r="73" spans="1:12" ht="12.75">
      <c r="A73" s="18" t="s">
        <v>347</v>
      </c>
      <c r="B73" t="s">
        <v>348</v>
      </c>
      <c r="C73" s="113"/>
      <c r="D73" s="114"/>
      <c r="E73" s="115">
        <f>SUM(C73:D73)</f>
        <v>0</v>
      </c>
      <c r="F73" s="112"/>
      <c r="G73" s="35">
        <f>SUM(E73-F73)</f>
        <v>0</v>
      </c>
      <c r="H73" t="s">
        <v>43</v>
      </c>
      <c r="I73" s="18">
        <v>80031</v>
      </c>
      <c r="J73" s="1" t="s">
        <v>350</v>
      </c>
      <c r="K73" s="154">
        <v>253.55</v>
      </c>
      <c r="L73" t="s">
        <v>65</v>
      </c>
    </row>
    <row r="74" spans="1:12" ht="12.75">
      <c r="A74" s="18"/>
      <c r="C74" s="58">
        <f>SUM(C4:C73)</f>
        <v>109</v>
      </c>
      <c r="D74" s="58">
        <f>SUM(D4:D73)</f>
        <v>67</v>
      </c>
      <c r="E74" s="58">
        <f>SUM(E4:E73)</f>
        <v>176</v>
      </c>
      <c r="F74" s="58">
        <f>SUM(F4:F73)</f>
        <v>179</v>
      </c>
      <c r="G74" s="181">
        <f>SUM(G4+G5+G6+G7+G9+G14+G22+G23+G25+G30+G40+G41+G42+G43+G45+G47+G48+G49+G50+G52+G53+G55+G67+G73+G64+G65)</f>
        <v>-3</v>
      </c>
      <c r="H74"/>
      <c r="J74" s="25" t="s">
        <v>122</v>
      </c>
      <c r="K74" s="16">
        <f>SUM(K4:K73)</f>
        <v>264380.38</v>
      </c>
      <c r="L74" t="s">
        <v>65</v>
      </c>
    </row>
    <row r="75" spans="1:10" ht="12.75">
      <c r="A75" s="64">
        <v>40101</v>
      </c>
      <c r="B75" s="60" t="s">
        <v>688</v>
      </c>
      <c r="D75" s="1"/>
      <c r="E75" s="1"/>
      <c r="H75"/>
      <c r="J75" s="1"/>
    </row>
    <row r="76" spans="1:11" ht="12.75">
      <c r="A76" s="195">
        <v>40072</v>
      </c>
      <c r="B76" s="61" t="s">
        <v>684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182">
        <v>40189</v>
      </c>
      <c r="B77" s="62" t="s">
        <v>121</v>
      </c>
      <c r="D77" s="1"/>
      <c r="E77" s="1"/>
      <c r="F77" s="10" t="s">
        <v>45</v>
      </c>
      <c r="G77" s="144">
        <f>SUM(E4+E6+E9+E12+E13+E14+E15+E16+E17+E18+E19+E20+E23+E51+E55+E62+E63)</f>
        <v>91</v>
      </c>
      <c r="H77"/>
      <c r="I77" s="15"/>
      <c r="J77" s="10" t="s">
        <v>45</v>
      </c>
      <c r="K77" s="30">
        <f>SUM(K4+K6+K9+K12+K13+K14+K15+K16+K17+K18+K19+K20+K23+K51+K55+K62+K63)</f>
        <v>39173.94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13</v>
      </c>
      <c r="H78"/>
      <c r="I78" s="15"/>
      <c r="J78" s="10" t="s">
        <v>46</v>
      </c>
      <c r="K78" s="30">
        <f>SUM(K21+K25+K26+K27+K28)</f>
        <v>15998.09</v>
      </c>
      <c r="L78" t="s">
        <v>65</v>
      </c>
    </row>
    <row r="79" spans="2:12" ht="12.75">
      <c r="B79" s="14"/>
      <c r="D79" s="1"/>
      <c r="E79" s="1"/>
      <c r="F79" s="10" t="s">
        <v>47</v>
      </c>
      <c r="G79" s="144">
        <f>SUM(E5+E7+E8+E10+E22+E30+E31+E32+E33+E34+E35+E40+E41+E42+E43+E44+E45+E46+E47+E48+E49+E50+E52+E53+E56+E57+E58+E59+E60+E61+E64+E67+E68+E73)</f>
        <v>72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209208.35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176</v>
      </c>
      <c r="H80"/>
      <c r="I80" s="16"/>
      <c r="J80" s="10" t="s">
        <v>50</v>
      </c>
      <c r="K80" s="9">
        <f>SUM(K77:K79)</f>
        <v>264380.38</v>
      </c>
      <c r="L80" t="s">
        <v>65</v>
      </c>
    </row>
  </sheetData>
  <printOptions gridLines="1" horizontalCentered="1" verticalCentered="1"/>
  <pageMargins left="0.7874015748031497" right="0" top="0.51" bottom="0.3937007874015748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D -  August 2009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workbookViewId="0" topLeftCell="A1">
      <selection activeCell="A1" sqref="A1"/>
    </sheetView>
  </sheetViews>
  <sheetFormatPr defaultColWidth="11.421875" defaultRowHeight="12.75"/>
  <cols>
    <col min="1" max="2" width="8.42187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  <c r="F1" s="1"/>
    </row>
    <row r="2" spans="1:6" ht="12.75">
      <c r="A2" s="4" t="s">
        <v>87</v>
      </c>
      <c r="B2" s="4" t="s">
        <v>0</v>
      </c>
      <c r="C2" s="4"/>
      <c r="D2" s="4"/>
      <c r="E2" s="4"/>
      <c r="F2" s="4" t="s">
        <v>227</v>
      </c>
    </row>
    <row r="3" ht="3.75" customHeight="1"/>
    <row r="4" spans="1:6" ht="12.75">
      <c r="A4" s="1" t="s">
        <v>589</v>
      </c>
      <c r="B4" s="1">
        <v>1</v>
      </c>
      <c r="C4" t="s">
        <v>590</v>
      </c>
      <c r="D4" t="s">
        <v>478</v>
      </c>
      <c r="E4" t="s">
        <v>372</v>
      </c>
      <c r="F4" t="s">
        <v>674</v>
      </c>
    </row>
    <row r="5" spans="1:6" ht="12.75">
      <c r="A5" s="1" t="s">
        <v>420</v>
      </c>
      <c r="B5" s="1">
        <v>1</v>
      </c>
      <c r="C5" t="s">
        <v>675</v>
      </c>
      <c r="D5" t="s">
        <v>422</v>
      </c>
      <c r="E5" t="s">
        <v>372</v>
      </c>
      <c r="F5" t="s">
        <v>674</v>
      </c>
    </row>
    <row r="6" spans="1:6" ht="12.75">
      <c r="A6" s="1" t="s">
        <v>6</v>
      </c>
      <c r="B6" s="1">
        <v>1</v>
      </c>
      <c r="C6" t="s">
        <v>361</v>
      </c>
      <c r="D6" t="s">
        <v>530</v>
      </c>
      <c r="E6" t="s">
        <v>372</v>
      </c>
      <c r="F6" t="s">
        <v>674</v>
      </c>
    </row>
    <row r="7" spans="1:6" ht="12.75">
      <c r="A7" s="1" t="s">
        <v>130</v>
      </c>
      <c r="B7" s="1">
        <v>1</v>
      </c>
      <c r="C7" t="s">
        <v>428</v>
      </c>
      <c r="D7" t="s">
        <v>429</v>
      </c>
      <c r="E7"/>
      <c r="F7" t="s">
        <v>656</v>
      </c>
    </row>
    <row r="8" spans="1:6" ht="12.75">
      <c r="A8" s="1" t="s">
        <v>130</v>
      </c>
      <c r="B8" s="1">
        <v>1</v>
      </c>
      <c r="C8" t="s">
        <v>428</v>
      </c>
      <c r="D8" t="s">
        <v>429</v>
      </c>
      <c r="E8" t="s">
        <v>372</v>
      </c>
      <c r="F8" t="s">
        <v>656</v>
      </c>
    </row>
    <row r="9" spans="1:6" ht="12.75">
      <c r="A9" s="1" t="s">
        <v>130</v>
      </c>
      <c r="B9" s="1">
        <v>1</v>
      </c>
      <c r="C9" t="s">
        <v>428</v>
      </c>
      <c r="D9" t="s">
        <v>393</v>
      </c>
      <c r="E9" t="s">
        <v>372</v>
      </c>
      <c r="F9" t="s">
        <v>674</v>
      </c>
    </row>
    <row r="10" spans="1:6" ht="12.75">
      <c r="A10" s="1" t="s">
        <v>368</v>
      </c>
      <c r="B10" s="1">
        <v>1</v>
      </c>
      <c r="C10" t="s">
        <v>8</v>
      </c>
      <c r="D10" t="s">
        <v>520</v>
      </c>
      <c r="E10"/>
      <c r="F10" t="s">
        <v>656</v>
      </c>
    </row>
    <row r="11" spans="1:6" ht="12.75">
      <c r="A11" s="1" t="s">
        <v>368</v>
      </c>
      <c r="B11" s="1">
        <v>1</v>
      </c>
      <c r="C11" t="s">
        <v>8</v>
      </c>
      <c r="D11" t="s">
        <v>586</v>
      </c>
      <c r="E11"/>
      <c r="F11" t="s">
        <v>656</v>
      </c>
    </row>
    <row r="12" spans="1:6" ht="12.75">
      <c r="A12" s="1" t="s">
        <v>368</v>
      </c>
      <c r="B12" s="1">
        <v>1</v>
      </c>
      <c r="C12" t="s">
        <v>8</v>
      </c>
      <c r="D12" t="s">
        <v>411</v>
      </c>
      <c r="E12" t="s">
        <v>372</v>
      </c>
      <c r="F12" t="s">
        <v>656</v>
      </c>
    </row>
    <row r="13" spans="1:6" ht="12.75">
      <c r="A13" s="1" t="s">
        <v>368</v>
      </c>
      <c r="B13" s="1">
        <v>1</v>
      </c>
      <c r="C13" t="s">
        <v>8</v>
      </c>
      <c r="D13" t="s">
        <v>657</v>
      </c>
      <c r="E13" t="s">
        <v>372</v>
      </c>
      <c r="F13" t="s">
        <v>656</v>
      </c>
    </row>
    <row r="14" spans="1:6" ht="12.75">
      <c r="A14" s="1" t="s">
        <v>368</v>
      </c>
      <c r="B14" s="1">
        <v>1</v>
      </c>
      <c r="C14" t="s">
        <v>8</v>
      </c>
      <c r="D14" t="s">
        <v>402</v>
      </c>
      <c r="E14" t="s">
        <v>372</v>
      </c>
      <c r="F14" t="s">
        <v>656</v>
      </c>
    </row>
    <row r="15" spans="1:6" ht="12.75">
      <c r="A15" s="1" t="s">
        <v>368</v>
      </c>
      <c r="B15" s="1">
        <v>1</v>
      </c>
      <c r="C15" t="s">
        <v>8</v>
      </c>
      <c r="D15" t="s">
        <v>468</v>
      </c>
      <c r="E15" t="s">
        <v>363</v>
      </c>
      <c r="F15" t="s">
        <v>674</v>
      </c>
    </row>
    <row r="16" spans="1:6" ht="12.75">
      <c r="A16" s="1" t="s">
        <v>368</v>
      </c>
      <c r="B16" s="1">
        <v>1</v>
      </c>
      <c r="C16" t="s">
        <v>524</v>
      </c>
      <c r="D16" t="s">
        <v>467</v>
      </c>
      <c r="E16" t="s">
        <v>372</v>
      </c>
      <c r="F16" t="s">
        <v>674</v>
      </c>
    </row>
    <row r="17" spans="1:6" ht="12.75">
      <c r="A17" s="1" t="s">
        <v>9</v>
      </c>
      <c r="B17" s="1">
        <v>1</v>
      </c>
      <c r="C17" t="s">
        <v>10</v>
      </c>
      <c r="D17" t="s">
        <v>658</v>
      </c>
      <c r="E17"/>
      <c r="F17" t="s">
        <v>656</v>
      </c>
    </row>
    <row r="18" spans="1:6" ht="12.75">
      <c r="A18" s="1" t="s">
        <v>9</v>
      </c>
      <c r="B18" s="1">
        <v>1</v>
      </c>
      <c r="C18" t="s">
        <v>10</v>
      </c>
      <c r="D18" t="s">
        <v>528</v>
      </c>
      <c r="E18" t="s">
        <v>372</v>
      </c>
      <c r="F18" t="s">
        <v>656</v>
      </c>
    </row>
    <row r="19" spans="1:6" ht="12.75">
      <c r="A19" s="1" t="s">
        <v>9</v>
      </c>
      <c r="B19" s="1">
        <v>1</v>
      </c>
      <c r="C19" t="s">
        <v>10</v>
      </c>
      <c r="D19"/>
      <c r="E19" t="s">
        <v>372</v>
      </c>
      <c r="F19" t="s">
        <v>674</v>
      </c>
    </row>
    <row r="20" spans="1:6" ht="12.75">
      <c r="A20" s="1" t="s">
        <v>9</v>
      </c>
      <c r="B20" s="1">
        <v>1</v>
      </c>
      <c r="C20" t="s">
        <v>10</v>
      </c>
      <c r="D20" t="s">
        <v>633</v>
      </c>
      <c r="E20" t="s">
        <v>372</v>
      </c>
      <c r="F20" t="s">
        <v>674</v>
      </c>
    </row>
    <row r="21" spans="1:6" ht="12.75">
      <c r="A21" s="1" t="s">
        <v>9</v>
      </c>
      <c r="B21" s="1">
        <v>1</v>
      </c>
      <c r="C21" t="s">
        <v>10</v>
      </c>
      <c r="D21" t="s">
        <v>676</v>
      </c>
      <c r="E21" t="s">
        <v>372</v>
      </c>
      <c r="F21" t="s">
        <v>674</v>
      </c>
    </row>
    <row r="22" spans="1:6" ht="12.75">
      <c r="A22" s="1" t="s">
        <v>9</v>
      </c>
      <c r="B22" s="1">
        <v>1</v>
      </c>
      <c r="C22" t="s">
        <v>10</v>
      </c>
      <c r="D22" t="s">
        <v>658</v>
      </c>
      <c r="E22" t="s">
        <v>365</v>
      </c>
      <c r="F22" t="s">
        <v>674</v>
      </c>
    </row>
    <row r="23" spans="1:6" ht="12.75">
      <c r="A23" s="1" t="s">
        <v>11</v>
      </c>
      <c r="B23" s="1">
        <v>1</v>
      </c>
      <c r="C23" t="s">
        <v>375</v>
      </c>
      <c r="D23" t="s">
        <v>659</v>
      </c>
      <c r="E23" t="s">
        <v>414</v>
      </c>
      <c r="F23" t="s">
        <v>656</v>
      </c>
    </row>
    <row r="24" spans="1:6" ht="12.75">
      <c r="A24" s="1" t="s">
        <v>11</v>
      </c>
      <c r="B24" s="1">
        <v>1</v>
      </c>
      <c r="C24" t="s">
        <v>375</v>
      </c>
      <c r="D24" t="s">
        <v>439</v>
      </c>
      <c r="E24" t="s">
        <v>372</v>
      </c>
      <c r="F24" t="s">
        <v>656</v>
      </c>
    </row>
    <row r="25" spans="1:6" ht="12.75">
      <c r="A25" s="1" t="s">
        <v>11</v>
      </c>
      <c r="B25" s="1">
        <v>1</v>
      </c>
      <c r="C25" t="s">
        <v>375</v>
      </c>
      <c r="D25" t="s">
        <v>463</v>
      </c>
      <c r="E25" t="s">
        <v>372</v>
      </c>
      <c r="F25" t="s">
        <v>656</v>
      </c>
    </row>
    <row r="26" spans="1:6" ht="12.75">
      <c r="A26" s="1" t="s">
        <v>11</v>
      </c>
      <c r="B26" s="1">
        <v>1</v>
      </c>
      <c r="C26" t="s">
        <v>375</v>
      </c>
      <c r="D26" t="s">
        <v>618</v>
      </c>
      <c r="E26" t="s">
        <v>372</v>
      </c>
      <c r="F26" t="s">
        <v>674</v>
      </c>
    </row>
    <row r="27" spans="1:6" ht="12.75">
      <c r="A27" s="1" t="s">
        <v>11</v>
      </c>
      <c r="B27" s="1">
        <v>1</v>
      </c>
      <c r="C27" t="s">
        <v>375</v>
      </c>
      <c r="D27" t="s">
        <v>677</v>
      </c>
      <c r="E27" t="s">
        <v>363</v>
      </c>
      <c r="F27" t="s">
        <v>674</v>
      </c>
    </row>
    <row r="28" spans="1:6" ht="12.75">
      <c r="A28" s="1" t="s">
        <v>11</v>
      </c>
      <c r="B28" s="1">
        <v>1</v>
      </c>
      <c r="C28" t="s">
        <v>375</v>
      </c>
      <c r="D28" t="s">
        <v>383</v>
      </c>
      <c r="E28" t="s">
        <v>365</v>
      </c>
      <c r="F28" t="s">
        <v>674</v>
      </c>
    </row>
    <row r="29" spans="1:6" ht="12.75">
      <c r="A29" s="1" t="s">
        <v>11</v>
      </c>
      <c r="B29" s="1">
        <v>1</v>
      </c>
      <c r="C29" t="s">
        <v>375</v>
      </c>
      <c r="D29" t="s">
        <v>393</v>
      </c>
      <c r="E29" t="s">
        <v>365</v>
      </c>
      <c r="F29" t="s">
        <v>674</v>
      </c>
    </row>
    <row r="30" spans="1:6" ht="12.75">
      <c r="A30" s="1" t="s">
        <v>12</v>
      </c>
      <c r="B30" s="1">
        <v>3</v>
      </c>
      <c r="C30" t="s">
        <v>13</v>
      </c>
      <c r="D30" t="s">
        <v>442</v>
      </c>
      <c r="E30"/>
      <c r="F30" t="s">
        <v>656</v>
      </c>
    </row>
    <row r="31" spans="1:6" ht="12.75">
      <c r="A31" s="1" t="s">
        <v>12</v>
      </c>
      <c r="B31" s="1">
        <v>1</v>
      </c>
      <c r="C31" t="s">
        <v>13</v>
      </c>
      <c r="D31" t="s">
        <v>362</v>
      </c>
      <c r="E31"/>
      <c r="F31" t="s">
        <v>656</v>
      </c>
    </row>
    <row r="32" spans="1:6" ht="12.75">
      <c r="A32" s="1" t="s">
        <v>12</v>
      </c>
      <c r="B32" s="1">
        <v>3</v>
      </c>
      <c r="C32" t="s">
        <v>13</v>
      </c>
      <c r="D32" t="s">
        <v>528</v>
      </c>
      <c r="E32" t="s">
        <v>372</v>
      </c>
      <c r="F32" t="s">
        <v>656</v>
      </c>
    </row>
    <row r="33" spans="1:6" ht="12.75">
      <c r="A33" s="1" t="s">
        <v>12</v>
      </c>
      <c r="B33" s="1">
        <v>1</v>
      </c>
      <c r="C33" t="s">
        <v>13</v>
      </c>
      <c r="D33" t="s">
        <v>378</v>
      </c>
      <c r="E33" t="s">
        <v>372</v>
      </c>
      <c r="F33" t="s">
        <v>656</v>
      </c>
    </row>
    <row r="34" spans="1:6" ht="12.75">
      <c r="A34" s="1" t="s">
        <v>12</v>
      </c>
      <c r="B34" s="1">
        <v>1</v>
      </c>
      <c r="C34" t="s">
        <v>13</v>
      </c>
      <c r="D34" t="s">
        <v>605</v>
      </c>
      <c r="E34" t="s">
        <v>372</v>
      </c>
      <c r="F34" t="s">
        <v>656</v>
      </c>
    </row>
    <row r="35" spans="1:6" ht="12.75">
      <c r="A35" s="1" t="s">
        <v>12</v>
      </c>
      <c r="B35" s="1">
        <v>2</v>
      </c>
      <c r="C35" t="s">
        <v>13</v>
      </c>
      <c r="D35" t="s">
        <v>383</v>
      </c>
      <c r="E35" t="s">
        <v>372</v>
      </c>
      <c r="F35" t="s">
        <v>656</v>
      </c>
    </row>
    <row r="36" spans="1:6" ht="12.75">
      <c r="A36" s="1" t="s">
        <v>12</v>
      </c>
      <c r="B36" s="1">
        <v>3</v>
      </c>
      <c r="C36" t="s">
        <v>13</v>
      </c>
      <c r="D36" t="s">
        <v>442</v>
      </c>
      <c r="E36" t="s">
        <v>372</v>
      </c>
      <c r="F36" t="s">
        <v>656</v>
      </c>
    </row>
    <row r="37" spans="1:6" ht="12.75">
      <c r="A37" s="1" t="s">
        <v>12</v>
      </c>
      <c r="B37" s="1">
        <v>1</v>
      </c>
      <c r="C37" t="s">
        <v>13</v>
      </c>
      <c r="D37" t="s">
        <v>660</v>
      </c>
      <c r="E37" t="s">
        <v>372</v>
      </c>
      <c r="F37" t="s">
        <v>656</v>
      </c>
    </row>
    <row r="38" spans="1:6" ht="12.75">
      <c r="A38" s="1" t="s">
        <v>12</v>
      </c>
      <c r="B38" s="1">
        <v>1</v>
      </c>
      <c r="C38" t="s">
        <v>13</v>
      </c>
      <c r="D38" t="s">
        <v>463</v>
      </c>
      <c r="E38" t="s">
        <v>372</v>
      </c>
      <c r="F38" t="s">
        <v>656</v>
      </c>
    </row>
    <row r="39" spans="1:6" ht="12.75">
      <c r="A39" s="1" t="s">
        <v>12</v>
      </c>
      <c r="B39" s="1">
        <v>1</v>
      </c>
      <c r="C39" t="s">
        <v>13</v>
      </c>
      <c r="D39" t="s">
        <v>464</v>
      </c>
      <c r="E39" t="s">
        <v>372</v>
      </c>
      <c r="F39" t="s">
        <v>656</v>
      </c>
    </row>
    <row r="40" spans="1:6" ht="12.75">
      <c r="A40" s="1" t="s">
        <v>12</v>
      </c>
      <c r="B40" s="1">
        <v>1</v>
      </c>
      <c r="C40" t="s">
        <v>13</v>
      </c>
      <c r="D40" t="s">
        <v>528</v>
      </c>
      <c r="E40" t="s">
        <v>365</v>
      </c>
      <c r="F40" t="s">
        <v>656</v>
      </c>
    </row>
    <row r="41" spans="1:6" ht="12.75">
      <c r="A41" s="1" t="s">
        <v>12</v>
      </c>
      <c r="B41" s="1">
        <v>1</v>
      </c>
      <c r="C41" t="s">
        <v>13</v>
      </c>
      <c r="D41" t="s">
        <v>528</v>
      </c>
      <c r="E41"/>
      <c r="F41" t="s">
        <v>674</v>
      </c>
    </row>
    <row r="42" spans="1:6" ht="12.75">
      <c r="A42" s="1" t="s">
        <v>12</v>
      </c>
      <c r="B42" s="1">
        <v>1</v>
      </c>
      <c r="C42" t="s">
        <v>13</v>
      </c>
      <c r="D42" t="s">
        <v>528</v>
      </c>
      <c r="E42" t="s">
        <v>372</v>
      </c>
      <c r="F42" t="s">
        <v>674</v>
      </c>
    </row>
    <row r="43" spans="1:6" ht="12.75">
      <c r="A43" s="1" t="s">
        <v>12</v>
      </c>
      <c r="B43" s="1">
        <v>2</v>
      </c>
      <c r="C43" t="s">
        <v>13</v>
      </c>
      <c r="D43" t="s">
        <v>378</v>
      </c>
      <c r="E43" t="s">
        <v>372</v>
      </c>
      <c r="F43" t="s">
        <v>674</v>
      </c>
    </row>
    <row r="44" spans="1:6" ht="12.75">
      <c r="A44" s="1" t="s">
        <v>12</v>
      </c>
      <c r="B44" s="1">
        <v>4</v>
      </c>
      <c r="C44" t="s">
        <v>13</v>
      </c>
      <c r="D44" t="s">
        <v>383</v>
      </c>
      <c r="E44" t="s">
        <v>372</v>
      </c>
      <c r="F44" t="s">
        <v>674</v>
      </c>
    </row>
    <row r="45" spans="1:6" ht="12.75">
      <c r="A45" s="1" t="s">
        <v>12</v>
      </c>
      <c r="B45" s="1">
        <v>2</v>
      </c>
      <c r="C45" t="s">
        <v>13</v>
      </c>
      <c r="D45" t="s">
        <v>609</v>
      </c>
      <c r="E45" t="s">
        <v>372</v>
      </c>
      <c r="F45" t="s">
        <v>674</v>
      </c>
    </row>
    <row r="46" spans="1:6" ht="12.75">
      <c r="A46" s="1" t="s">
        <v>12</v>
      </c>
      <c r="B46" s="1">
        <v>1</v>
      </c>
      <c r="C46" t="s">
        <v>13</v>
      </c>
      <c r="D46" t="s">
        <v>442</v>
      </c>
      <c r="E46" t="s">
        <v>372</v>
      </c>
      <c r="F46" t="s">
        <v>674</v>
      </c>
    </row>
    <row r="47" spans="1:6" ht="12.75">
      <c r="A47" s="1" t="s">
        <v>12</v>
      </c>
      <c r="B47" s="1">
        <v>1</v>
      </c>
      <c r="C47" t="s">
        <v>13</v>
      </c>
      <c r="D47" t="s">
        <v>540</v>
      </c>
      <c r="E47" t="s">
        <v>372</v>
      </c>
      <c r="F47" t="s">
        <v>674</v>
      </c>
    </row>
    <row r="48" spans="1:6" ht="12.75">
      <c r="A48" s="1" t="s">
        <v>12</v>
      </c>
      <c r="B48" s="1">
        <v>2</v>
      </c>
      <c r="C48" t="s">
        <v>13</v>
      </c>
      <c r="D48" t="s">
        <v>464</v>
      </c>
      <c r="E48" t="s">
        <v>372</v>
      </c>
      <c r="F48" t="s">
        <v>674</v>
      </c>
    </row>
    <row r="49" spans="1:6" ht="12.75">
      <c r="A49" s="1" t="s">
        <v>12</v>
      </c>
      <c r="B49" s="1">
        <v>1</v>
      </c>
      <c r="C49" t="s">
        <v>13</v>
      </c>
      <c r="D49" t="s">
        <v>528</v>
      </c>
      <c r="E49" t="s">
        <v>370</v>
      </c>
      <c r="F49" t="s">
        <v>674</v>
      </c>
    </row>
    <row r="50" spans="1:6" ht="12.75">
      <c r="A50" s="1" t="s">
        <v>12</v>
      </c>
      <c r="B50" s="1">
        <v>1</v>
      </c>
      <c r="C50" t="s">
        <v>13</v>
      </c>
      <c r="D50"/>
      <c r="E50" t="s">
        <v>365</v>
      </c>
      <c r="F50" t="s">
        <v>674</v>
      </c>
    </row>
    <row r="51" spans="1:6" ht="12.75">
      <c r="A51" s="1" t="s">
        <v>12</v>
      </c>
      <c r="B51" s="1">
        <v>2</v>
      </c>
      <c r="C51" t="s">
        <v>13</v>
      </c>
      <c r="D51" t="s">
        <v>528</v>
      </c>
      <c r="E51" t="s">
        <v>365</v>
      </c>
      <c r="F51" t="s">
        <v>674</v>
      </c>
    </row>
    <row r="52" spans="1:6" ht="12.75">
      <c r="A52" s="1" t="s">
        <v>12</v>
      </c>
      <c r="B52" s="1">
        <v>2</v>
      </c>
      <c r="C52" t="s">
        <v>13</v>
      </c>
      <c r="D52" t="s">
        <v>383</v>
      </c>
      <c r="E52" t="s">
        <v>365</v>
      </c>
      <c r="F52" t="s">
        <v>674</v>
      </c>
    </row>
    <row r="53" spans="1:6" ht="12.75">
      <c r="A53" s="1" t="s">
        <v>12</v>
      </c>
      <c r="B53" s="1">
        <v>1</v>
      </c>
      <c r="C53" t="s">
        <v>13</v>
      </c>
      <c r="D53" t="s">
        <v>463</v>
      </c>
      <c r="E53" t="s">
        <v>365</v>
      </c>
      <c r="F53" t="s">
        <v>674</v>
      </c>
    </row>
    <row r="54" spans="1:6" ht="12.75">
      <c r="A54" s="1" t="s">
        <v>12</v>
      </c>
      <c r="B54" s="1">
        <v>1</v>
      </c>
      <c r="C54" t="s">
        <v>13</v>
      </c>
      <c r="D54" t="s">
        <v>464</v>
      </c>
      <c r="E54" t="s">
        <v>365</v>
      </c>
      <c r="F54" t="s">
        <v>674</v>
      </c>
    </row>
    <row r="55" spans="1:6" ht="12.75">
      <c r="A55" s="1" t="s">
        <v>12</v>
      </c>
      <c r="B55" s="1">
        <v>1</v>
      </c>
      <c r="C55" t="s">
        <v>13</v>
      </c>
      <c r="D55" t="s">
        <v>440</v>
      </c>
      <c r="E55" t="s">
        <v>365</v>
      </c>
      <c r="F55" t="s">
        <v>674</v>
      </c>
    </row>
    <row r="56" spans="1:6" ht="12.75">
      <c r="A56" s="1" t="s">
        <v>12</v>
      </c>
      <c r="B56" s="1">
        <v>1</v>
      </c>
      <c r="C56" t="s">
        <v>13</v>
      </c>
      <c r="D56" t="s">
        <v>362</v>
      </c>
      <c r="E56" t="s">
        <v>365</v>
      </c>
      <c r="F56" t="s">
        <v>674</v>
      </c>
    </row>
    <row r="57" spans="1:6" ht="12.75">
      <c r="A57" s="1" t="s">
        <v>14</v>
      </c>
      <c r="B57" s="1">
        <v>1</v>
      </c>
      <c r="C57" t="s">
        <v>384</v>
      </c>
      <c r="D57" t="s">
        <v>386</v>
      </c>
      <c r="E57"/>
      <c r="F57" t="s">
        <v>656</v>
      </c>
    </row>
    <row r="58" spans="1:6" ht="12.75">
      <c r="A58" s="1" t="s">
        <v>14</v>
      </c>
      <c r="B58" s="1">
        <v>1</v>
      </c>
      <c r="C58" t="s">
        <v>384</v>
      </c>
      <c r="D58" t="s">
        <v>616</v>
      </c>
      <c r="E58" t="s">
        <v>372</v>
      </c>
      <c r="F58" t="s">
        <v>656</v>
      </c>
    </row>
    <row r="59" spans="1:6" ht="12.75">
      <c r="A59" s="1" t="s">
        <v>14</v>
      </c>
      <c r="B59" s="1">
        <v>1</v>
      </c>
      <c r="C59" t="s">
        <v>384</v>
      </c>
      <c r="D59" t="s">
        <v>496</v>
      </c>
      <c r="E59" t="s">
        <v>372</v>
      </c>
      <c r="F59" t="s">
        <v>656</v>
      </c>
    </row>
    <row r="60" spans="1:6" ht="12.75">
      <c r="A60" s="1" t="s">
        <v>14</v>
      </c>
      <c r="B60" s="1">
        <v>1</v>
      </c>
      <c r="C60" t="s">
        <v>384</v>
      </c>
      <c r="D60" t="s">
        <v>377</v>
      </c>
      <c r="E60" t="s">
        <v>372</v>
      </c>
      <c r="F60" t="s">
        <v>656</v>
      </c>
    </row>
    <row r="61" spans="1:6" ht="12.75">
      <c r="A61" s="1" t="s">
        <v>14</v>
      </c>
      <c r="B61" s="1">
        <v>1</v>
      </c>
      <c r="C61" t="s">
        <v>384</v>
      </c>
      <c r="D61"/>
      <c r="E61" t="s">
        <v>372</v>
      </c>
      <c r="F61" t="s">
        <v>674</v>
      </c>
    </row>
    <row r="62" spans="1:6" ht="12.75">
      <c r="A62" s="1" t="s">
        <v>14</v>
      </c>
      <c r="B62" s="1">
        <v>1</v>
      </c>
      <c r="C62" t="s">
        <v>384</v>
      </c>
      <c r="D62" t="s">
        <v>616</v>
      </c>
      <c r="E62" t="s">
        <v>372</v>
      </c>
      <c r="F62" t="s">
        <v>674</v>
      </c>
    </row>
    <row r="63" spans="1:6" ht="12.75">
      <c r="A63" s="1" t="s">
        <v>14</v>
      </c>
      <c r="B63" s="1">
        <v>1</v>
      </c>
      <c r="C63" t="s">
        <v>384</v>
      </c>
      <c r="D63" t="s">
        <v>460</v>
      </c>
      <c r="E63" t="s">
        <v>372</v>
      </c>
      <c r="F63" t="s">
        <v>674</v>
      </c>
    </row>
    <row r="64" spans="1:6" ht="12.75">
      <c r="A64" s="1" t="s">
        <v>14</v>
      </c>
      <c r="B64" s="1">
        <v>2</v>
      </c>
      <c r="C64" t="s">
        <v>384</v>
      </c>
      <c r="D64" t="s">
        <v>464</v>
      </c>
      <c r="E64" t="s">
        <v>372</v>
      </c>
      <c r="F64" t="s">
        <v>674</v>
      </c>
    </row>
    <row r="65" spans="1:6" ht="12.75">
      <c r="A65" s="1" t="s">
        <v>14</v>
      </c>
      <c r="B65" s="1">
        <v>1</v>
      </c>
      <c r="C65" t="s">
        <v>384</v>
      </c>
      <c r="D65" t="s">
        <v>494</v>
      </c>
      <c r="E65" t="s">
        <v>372</v>
      </c>
      <c r="F65" t="s">
        <v>674</v>
      </c>
    </row>
    <row r="66" spans="1:6" ht="12.75">
      <c r="A66" s="1" t="s">
        <v>14</v>
      </c>
      <c r="B66" s="1">
        <v>1</v>
      </c>
      <c r="C66" t="s">
        <v>384</v>
      </c>
      <c r="D66" t="s">
        <v>678</v>
      </c>
      <c r="E66" t="s">
        <v>401</v>
      </c>
      <c r="F66" t="s">
        <v>674</v>
      </c>
    </row>
    <row r="67" spans="1:6" ht="12.75">
      <c r="A67" s="1" t="s">
        <v>14</v>
      </c>
      <c r="B67" s="1">
        <v>1</v>
      </c>
      <c r="C67" t="s">
        <v>384</v>
      </c>
      <c r="D67" t="s">
        <v>532</v>
      </c>
      <c r="E67" t="s">
        <v>365</v>
      </c>
      <c r="F67" t="s">
        <v>674</v>
      </c>
    </row>
    <row r="68" spans="1:6" ht="12.75">
      <c r="A68" s="1" t="s">
        <v>15</v>
      </c>
      <c r="B68" s="1">
        <v>1</v>
      </c>
      <c r="C68" t="s">
        <v>388</v>
      </c>
      <c r="D68" t="s">
        <v>445</v>
      </c>
      <c r="E68"/>
      <c r="F68" t="s">
        <v>656</v>
      </c>
    </row>
    <row r="69" spans="1:6" ht="12.75">
      <c r="A69" s="1" t="s">
        <v>15</v>
      </c>
      <c r="B69" s="1">
        <v>1</v>
      </c>
      <c r="C69" t="s">
        <v>388</v>
      </c>
      <c r="D69" t="s">
        <v>445</v>
      </c>
      <c r="E69" t="s">
        <v>372</v>
      </c>
      <c r="F69" t="s">
        <v>656</v>
      </c>
    </row>
    <row r="70" spans="1:6" ht="12.75">
      <c r="A70" s="1" t="s">
        <v>15</v>
      </c>
      <c r="B70" s="1">
        <v>2</v>
      </c>
      <c r="C70" t="s">
        <v>388</v>
      </c>
      <c r="D70" t="s">
        <v>445</v>
      </c>
      <c r="E70" t="s">
        <v>370</v>
      </c>
      <c r="F70" t="s">
        <v>656</v>
      </c>
    </row>
    <row r="71" spans="1:6" ht="12.75">
      <c r="A71" s="1" t="s">
        <v>15</v>
      </c>
      <c r="B71" s="1">
        <v>1</v>
      </c>
      <c r="C71" t="s">
        <v>388</v>
      </c>
      <c r="D71" t="s">
        <v>445</v>
      </c>
      <c r="E71" t="s">
        <v>370</v>
      </c>
      <c r="F71" t="s">
        <v>656</v>
      </c>
    </row>
    <row r="72" spans="1:6" ht="12.75">
      <c r="A72" s="1" t="s">
        <v>15</v>
      </c>
      <c r="B72" s="1">
        <v>1</v>
      </c>
      <c r="C72" t="s">
        <v>388</v>
      </c>
      <c r="D72" t="s">
        <v>445</v>
      </c>
      <c r="E72" t="s">
        <v>363</v>
      </c>
      <c r="F72" t="s">
        <v>656</v>
      </c>
    </row>
    <row r="73" spans="1:6" ht="12.75">
      <c r="A73" s="1" t="s">
        <v>15</v>
      </c>
      <c r="B73" s="1">
        <v>2</v>
      </c>
      <c r="C73" t="s">
        <v>388</v>
      </c>
      <c r="D73" t="s">
        <v>445</v>
      </c>
      <c r="E73" t="s">
        <v>370</v>
      </c>
      <c r="F73" t="s">
        <v>674</v>
      </c>
    </row>
    <row r="74" spans="1:6" ht="12.75">
      <c r="A74" s="1" t="s">
        <v>15</v>
      </c>
      <c r="B74" s="1">
        <v>2</v>
      </c>
      <c r="C74" t="s">
        <v>388</v>
      </c>
      <c r="D74" t="s">
        <v>445</v>
      </c>
      <c r="E74"/>
      <c r="F74" t="s">
        <v>682</v>
      </c>
    </row>
    <row r="75" spans="1:6" ht="12.75">
      <c r="A75" s="1" t="s">
        <v>15</v>
      </c>
      <c r="B75" s="1">
        <v>1</v>
      </c>
      <c r="C75" t="s">
        <v>389</v>
      </c>
      <c r="D75" t="s">
        <v>445</v>
      </c>
      <c r="E75"/>
      <c r="F75" t="s">
        <v>656</v>
      </c>
    </row>
    <row r="76" spans="1:6" ht="12.75">
      <c r="A76" s="1" t="s">
        <v>15</v>
      </c>
      <c r="B76" s="1">
        <v>2</v>
      </c>
      <c r="C76" t="s">
        <v>389</v>
      </c>
      <c r="D76" t="s">
        <v>445</v>
      </c>
      <c r="E76" t="s">
        <v>372</v>
      </c>
      <c r="F76" t="s">
        <v>656</v>
      </c>
    </row>
    <row r="77" spans="1:6" ht="12.75">
      <c r="A77" s="1" t="s">
        <v>15</v>
      </c>
      <c r="B77" s="1">
        <v>1</v>
      </c>
      <c r="C77" t="s">
        <v>389</v>
      </c>
      <c r="D77" t="s">
        <v>445</v>
      </c>
      <c r="E77" t="s">
        <v>370</v>
      </c>
      <c r="F77" t="s">
        <v>656</v>
      </c>
    </row>
    <row r="78" spans="1:6" ht="12.75">
      <c r="A78" s="1" t="s">
        <v>15</v>
      </c>
      <c r="B78" s="1">
        <v>1</v>
      </c>
      <c r="C78" t="s">
        <v>389</v>
      </c>
      <c r="D78" t="s">
        <v>445</v>
      </c>
      <c r="E78" t="s">
        <v>370</v>
      </c>
      <c r="F78" t="s">
        <v>656</v>
      </c>
    </row>
    <row r="79" spans="1:6" ht="12.75">
      <c r="A79" s="1" t="s">
        <v>15</v>
      </c>
      <c r="B79" s="1">
        <v>1</v>
      </c>
      <c r="C79" t="s">
        <v>389</v>
      </c>
      <c r="D79" t="s">
        <v>445</v>
      </c>
      <c r="E79" t="s">
        <v>370</v>
      </c>
      <c r="F79" t="s">
        <v>656</v>
      </c>
    </row>
    <row r="80" spans="1:6" ht="12.75">
      <c r="A80" s="1" t="s">
        <v>15</v>
      </c>
      <c r="B80" s="1">
        <v>1</v>
      </c>
      <c r="C80" t="s">
        <v>389</v>
      </c>
      <c r="D80" t="s">
        <v>445</v>
      </c>
      <c r="E80" t="s">
        <v>365</v>
      </c>
      <c r="F80" t="s">
        <v>656</v>
      </c>
    </row>
    <row r="81" spans="1:6" ht="12.75">
      <c r="A81" s="1" t="s">
        <v>15</v>
      </c>
      <c r="B81" s="1">
        <v>1</v>
      </c>
      <c r="C81" t="s">
        <v>389</v>
      </c>
      <c r="D81" t="s">
        <v>445</v>
      </c>
      <c r="E81" t="s">
        <v>370</v>
      </c>
      <c r="F81" t="s">
        <v>674</v>
      </c>
    </row>
    <row r="82" spans="1:6" ht="12.75">
      <c r="A82" s="1" t="s">
        <v>15</v>
      </c>
      <c r="B82" s="1">
        <v>4</v>
      </c>
      <c r="C82" t="s">
        <v>389</v>
      </c>
      <c r="D82" t="s">
        <v>445</v>
      </c>
      <c r="E82" t="s">
        <v>370</v>
      </c>
      <c r="F82" t="s">
        <v>674</v>
      </c>
    </row>
    <row r="83" spans="1:6" ht="12.75">
      <c r="A83" s="1" t="s">
        <v>15</v>
      </c>
      <c r="B83" s="1">
        <v>1</v>
      </c>
      <c r="C83" t="s">
        <v>389</v>
      </c>
      <c r="D83" t="s">
        <v>445</v>
      </c>
      <c r="E83" t="s">
        <v>370</v>
      </c>
      <c r="F83" t="s">
        <v>674</v>
      </c>
    </row>
    <row r="84" spans="1:6" ht="12.75">
      <c r="A84" s="1" t="s">
        <v>15</v>
      </c>
      <c r="B84" s="1">
        <v>1</v>
      </c>
      <c r="C84" t="s">
        <v>389</v>
      </c>
      <c r="D84" t="s">
        <v>445</v>
      </c>
      <c r="E84" t="s">
        <v>370</v>
      </c>
      <c r="F84" t="s">
        <v>674</v>
      </c>
    </row>
    <row r="85" spans="1:6" ht="12.75">
      <c r="A85" s="1" t="s">
        <v>15</v>
      </c>
      <c r="B85" s="1">
        <v>1</v>
      </c>
      <c r="C85" t="s">
        <v>389</v>
      </c>
      <c r="D85" t="s">
        <v>445</v>
      </c>
      <c r="E85" t="s">
        <v>370</v>
      </c>
      <c r="F85" t="s">
        <v>674</v>
      </c>
    </row>
    <row r="86" spans="1:6" ht="12.75">
      <c r="A86" s="1" t="s">
        <v>534</v>
      </c>
      <c r="B86" s="1">
        <v>1</v>
      </c>
      <c r="C86" t="s">
        <v>535</v>
      </c>
      <c r="D86" t="s">
        <v>445</v>
      </c>
      <c r="E86" t="s">
        <v>370</v>
      </c>
      <c r="F86" t="s">
        <v>656</v>
      </c>
    </row>
    <row r="87" spans="1:6" ht="12.75">
      <c r="A87" s="1" t="s">
        <v>16</v>
      </c>
      <c r="B87" s="1">
        <v>1</v>
      </c>
      <c r="C87" t="s">
        <v>446</v>
      </c>
      <c r="D87" t="s">
        <v>490</v>
      </c>
      <c r="E87"/>
      <c r="F87" t="s">
        <v>656</v>
      </c>
    </row>
    <row r="88" spans="1:6" ht="12.75">
      <c r="A88" s="1" t="s">
        <v>16</v>
      </c>
      <c r="B88" s="1">
        <v>1</v>
      </c>
      <c r="C88" t="s">
        <v>446</v>
      </c>
      <c r="D88" t="s">
        <v>570</v>
      </c>
      <c r="E88" t="s">
        <v>372</v>
      </c>
      <c r="F88" t="s">
        <v>656</v>
      </c>
    </row>
    <row r="89" spans="1:6" ht="12.75">
      <c r="A89" s="1" t="s">
        <v>16</v>
      </c>
      <c r="B89" s="1">
        <v>1</v>
      </c>
      <c r="C89" t="s">
        <v>446</v>
      </c>
      <c r="D89" t="s">
        <v>442</v>
      </c>
      <c r="E89" t="s">
        <v>372</v>
      </c>
      <c r="F89" t="s">
        <v>674</v>
      </c>
    </row>
    <row r="90" spans="1:6" ht="12.75">
      <c r="A90" s="1" t="s">
        <v>16</v>
      </c>
      <c r="B90" s="1">
        <v>1</v>
      </c>
      <c r="C90" t="s">
        <v>446</v>
      </c>
      <c r="D90" t="s">
        <v>464</v>
      </c>
      <c r="E90" t="s">
        <v>372</v>
      </c>
      <c r="F90" t="s">
        <v>674</v>
      </c>
    </row>
    <row r="91" spans="1:6" ht="12.75">
      <c r="A91" s="1" t="s">
        <v>16</v>
      </c>
      <c r="B91" s="1">
        <v>1</v>
      </c>
      <c r="C91" t="s">
        <v>446</v>
      </c>
      <c r="D91" t="s">
        <v>448</v>
      </c>
      <c r="E91" t="s">
        <v>372</v>
      </c>
      <c r="F91" t="s">
        <v>674</v>
      </c>
    </row>
    <row r="92" spans="1:6" ht="12.75">
      <c r="A92" s="1" t="s">
        <v>16</v>
      </c>
      <c r="B92" s="1">
        <v>1</v>
      </c>
      <c r="C92" t="s">
        <v>446</v>
      </c>
      <c r="D92" t="s">
        <v>448</v>
      </c>
      <c r="E92" t="s">
        <v>363</v>
      </c>
      <c r="F92" t="s">
        <v>674</v>
      </c>
    </row>
    <row r="93" spans="1:6" ht="12.75">
      <c r="A93" s="1" t="s">
        <v>16</v>
      </c>
      <c r="B93" s="1">
        <v>2</v>
      </c>
      <c r="C93" t="s">
        <v>390</v>
      </c>
      <c r="D93" t="s">
        <v>448</v>
      </c>
      <c r="E93" t="s">
        <v>372</v>
      </c>
      <c r="F93" t="s">
        <v>674</v>
      </c>
    </row>
    <row r="94" spans="1:6" ht="12.75">
      <c r="A94" s="1" t="s">
        <v>16</v>
      </c>
      <c r="B94" s="1">
        <v>1</v>
      </c>
      <c r="C94" t="s">
        <v>390</v>
      </c>
      <c r="D94" t="s">
        <v>447</v>
      </c>
      <c r="E94" t="s">
        <v>363</v>
      </c>
      <c r="F94" t="s">
        <v>674</v>
      </c>
    </row>
    <row r="95" spans="1:6" ht="12.75">
      <c r="A95" s="1" t="s">
        <v>16</v>
      </c>
      <c r="B95" s="1">
        <v>3</v>
      </c>
      <c r="C95" t="s">
        <v>498</v>
      </c>
      <c r="D95" t="s">
        <v>661</v>
      </c>
      <c r="E95" t="s">
        <v>372</v>
      </c>
      <c r="F95" t="s">
        <v>656</v>
      </c>
    </row>
    <row r="96" spans="1:6" ht="12.75">
      <c r="A96" s="1" t="s">
        <v>16</v>
      </c>
      <c r="B96" s="1">
        <v>1</v>
      </c>
      <c r="C96" t="s">
        <v>498</v>
      </c>
      <c r="D96" t="s">
        <v>662</v>
      </c>
      <c r="E96" t="s">
        <v>372</v>
      </c>
      <c r="F96" t="s">
        <v>656</v>
      </c>
    </row>
    <row r="97" spans="1:6" ht="12.75">
      <c r="A97" s="1" t="s">
        <v>16</v>
      </c>
      <c r="B97" s="1">
        <v>1</v>
      </c>
      <c r="C97" t="s">
        <v>498</v>
      </c>
      <c r="D97" t="s">
        <v>393</v>
      </c>
      <c r="E97" t="s">
        <v>372</v>
      </c>
      <c r="F97" t="s">
        <v>656</v>
      </c>
    </row>
    <row r="98" spans="1:6" ht="12.75">
      <c r="A98" s="1" t="s">
        <v>16</v>
      </c>
      <c r="B98" s="1">
        <v>1</v>
      </c>
      <c r="C98" t="s">
        <v>498</v>
      </c>
      <c r="D98" t="s">
        <v>463</v>
      </c>
      <c r="E98" t="s">
        <v>372</v>
      </c>
      <c r="F98" t="s">
        <v>656</v>
      </c>
    </row>
    <row r="99" spans="1:6" ht="12.75">
      <c r="A99" s="1" t="s">
        <v>16</v>
      </c>
      <c r="B99" s="1">
        <v>1</v>
      </c>
      <c r="C99" t="s">
        <v>498</v>
      </c>
      <c r="D99"/>
      <c r="E99" t="s">
        <v>370</v>
      </c>
      <c r="F99" t="s">
        <v>674</v>
      </c>
    </row>
    <row r="100" spans="1:6" ht="12.75">
      <c r="A100" s="1" t="s">
        <v>16</v>
      </c>
      <c r="B100" s="1">
        <v>1</v>
      </c>
      <c r="C100" t="s">
        <v>449</v>
      </c>
      <c r="D100" t="s">
        <v>497</v>
      </c>
      <c r="E100"/>
      <c r="F100" t="s">
        <v>656</v>
      </c>
    </row>
    <row r="101" spans="1:6" ht="12.75">
      <c r="A101" s="1" t="s">
        <v>16</v>
      </c>
      <c r="B101" s="1">
        <v>1</v>
      </c>
      <c r="C101" t="s">
        <v>449</v>
      </c>
      <c r="D101" t="s">
        <v>463</v>
      </c>
      <c r="E101" t="s">
        <v>372</v>
      </c>
      <c r="F101" t="s">
        <v>656</v>
      </c>
    </row>
    <row r="102" spans="1:6" ht="12.75">
      <c r="A102" s="1" t="s">
        <v>16</v>
      </c>
      <c r="B102" s="1">
        <v>1</v>
      </c>
      <c r="C102" t="s">
        <v>449</v>
      </c>
      <c r="D102" t="s">
        <v>442</v>
      </c>
      <c r="E102" t="s">
        <v>363</v>
      </c>
      <c r="F102" t="s">
        <v>656</v>
      </c>
    </row>
    <row r="103" spans="1:6" ht="12.75">
      <c r="A103" s="1" t="s">
        <v>16</v>
      </c>
      <c r="B103" s="1">
        <v>1</v>
      </c>
      <c r="C103" t="s">
        <v>449</v>
      </c>
      <c r="D103" t="s">
        <v>679</v>
      </c>
      <c r="E103" t="s">
        <v>372</v>
      </c>
      <c r="F103" t="s">
        <v>674</v>
      </c>
    </row>
    <row r="104" spans="1:6" ht="12.75">
      <c r="A104" s="1" t="s">
        <v>16</v>
      </c>
      <c r="B104" s="1">
        <v>1</v>
      </c>
      <c r="C104" t="s">
        <v>449</v>
      </c>
      <c r="D104" t="s">
        <v>377</v>
      </c>
      <c r="E104" t="s">
        <v>372</v>
      </c>
      <c r="F104" t="s">
        <v>674</v>
      </c>
    </row>
    <row r="105" spans="1:6" ht="12.75">
      <c r="A105" s="1" t="s">
        <v>16</v>
      </c>
      <c r="B105" s="1">
        <v>1</v>
      </c>
      <c r="C105" t="s">
        <v>453</v>
      </c>
      <c r="D105" t="s">
        <v>393</v>
      </c>
      <c r="E105" t="s">
        <v>372</v>
      </c>
      <c r="F105" t="s">
        <v>656</v>
      </c>
    </row>
    <row r="106" spans="1:6" ht="12.75">
      <c r="A106" s="1" t="s">
        <v>16</v>
      </c>
      <c r="B106" s="1">
        <v>1</v>
      </c>
      <c r="C106" t="s">
        <v>392</v>
      </c>
      <c r="D106" t="s">
        <v>663</v>
      </c>
      <c r="E106"/>
      <c r="F106" t="s">
        <v>656</v>
      </c>
    </row>
    <row r="107" spans="1:6" ht="12.75">
      <c r="A107" s="1" t="s">
        <v>16</v>
      </c>
      <c r="B107" s="1">
        <v>1</v>
      </c>
      <c r="C107" t="s">
        <v>392</v>
      </c>
      <c r="D107" t="s">
        <v>490</v>
      </c>
      <c r="E107"/>
      <c r="F107" t="s">
        <v>656</v>
      </c>
    </row>
    <row r="108" spans="1:6" ht="12.75">
      <c r="A108" s="1" t="s">
        <v>16</v>
      </c>
      <c r="B108" s="1">
        <v>1</v>
      </c>
      <c r="C108" t="s">
        <v>392</v>
      </c>
      <c r="D108" t="s">
        <v>497</v>
      </c>
      <c r="E108" t="s">
        <v>372</v>
      </c>
      <c r="F108" t="s">
        <v>656</v>
      </c>
    </row>
    <row r="109" spans="1:6" ht="12.75">
      <c r="A109" s="1" t="s">
        <v>16</v>
      </c>
      <c r="B109" s="1">
        <v>3</v>
      </c>
      <c r="C109" t="s">
        <v>392</v>
      </c>
      <c r="D109" t="s">
        <v>497</v>
      </c>
      <c r="E109" t="s">
        <v>365</v>
      </c>
      <c r="F109" t="s">
        <v>656</v>
      </c>
    </row>
    <row r="110" spans="1:6" ht="12.75">
      <c r="A110" s="1" t="s">
        <v>16</v>
      </c>
      <c r="B110" s="1">
        <v>2</v>
      </c>
      <c r="C110" t="s">
        <v>456</v>
      </c>
      <c r="D110" t="s">
        <v>664</v>
      </c>
      <c r="E110" t="s">
        <v>414</v>
      </c>
      <c r="F110" t="s">
        <v>656</v>
      </c>
    </row>
    <row r="111" spans="1:6" ht="12.75">
      <c r="A111" s="1" t="s">
        <v>16</v>
      </c>
      <c r="B111" s="1">
        <v>1</v>
      </c>
      <c r="C111" t="s">
        <v>456</v>
      </c>
      <c r="D111" t="s">
        <v>665</v>
      </c>
      <c r="E111" t="s">
        <v>414</v>
      </c>
      <c r="F111" t="s">
        <v>656</v>
      </c>
    </row>
    <row r="112" spans="1:6" ht="12.75">
      <c r="A112" s="1" t="s">
        <v>16</v>
      </c>
      <c r="B112" s="1">
        <v>2</v>
      </c>
      <c r="C112" t="s">
        <v>456</v>
      </c>
      <c r="D112" t="s">
        <v>666</v>
      </c>
      <c r="E112" t="s">
        <v>401</v>
      </c>
      <c r="F112" t="s">
        <v>656</v>
      </c>
    </row>
    <row r="113" spans="1:6" ht="12.75">
      <c r="A113" s="1" t="s">
        <v>16</v>
      </c>
      <c r="B113" s="1">
        <v>1</v>
      </c>
      <c r="C113" t="s">
        <v>456</v>
      </c>
      <c r="D113" t="s">
        <v>462</v>
      </c>
      <c r="E113" t="s">
        <v>401</v>
      </c>
      <c r="F113" t="s">
        <v>656</v>
      </c>
    </row>
    <row r="114" spans="1:6" ht="12.75">
      <c r="A114" s="1" t="s">
        <v>16</v>
      </c>
      <c r="B114" s="1">
        <v>1</v>
      </c>
      <c r="C114" t="s">
        <v>456</v>
      </c>
      <c r="D114" t="s">
        <v>680</v>
      </c>
      <c r="E114" t="s">
        <v>414</v>
      </c>
      <c r="F114" t="s">
        <v>674</v>
      </c>
    </row>
    <row r="115" spans="1:6" ht="12.75">
      <c r="A115" s="1" t="s">
        <v>16</v>
      </c>
      <c r="B115" s="1">
        <v>1</v>
      </c>
      <c r="C115" t="s">
        <v>456</v>
      </c>
      <c r="D115" t="s">
        <v>615</v>
      </c>
      <c r="E115" t="s">
        <v>414</v>
      </c>
      <c r="F115" t="s">
        <v>674</v>
      </c>
    </row>
    <row r="116" spans="1:6" ht="12.75">
      <c r="A116" s="1" t="s">
        <v>16</v>
      </c>
      <c r="B116" s="1">
        <v>1</v>
      </c>
      <c r="C116" t="s">
        <v>456</v>
      </c>
      <c r="D116" t="s">
        <v>546</v>
      </c>
      <c r="E116" t="s">
        <v>414</v>
      </c>
      <c r="F116" t="s">
        <v>674</v>
      </c>
    </row>
    <row r="117" spans="1:6" ht="12.75">
      <c r="A117" s="1" t="s">
        <v>16</v>
      </c>
      <c r="B117" s="1">
        <v>1</v>
      </c>
      <c r="C117" t="s">
        <v>456</v>
      </c>
      <c r="D117" t="s">
        <v>462</v>
      </c>
      <c r="E117" t="s">
        <v>372</v>
      </c>
      <c r="F117" t="s">
        <v>674</v>
      </c>
    </row>
    <row r="118" spans="1:6" ht="12.75">
      <c r="A118" s="1" t="s">
        <v>16</v>
      </c>
      <c r="B118" s="1">
        <v>1</v>
      </c>
      <c r="C118" t="s">
        <v>456</v>
      </c>
      <c r="D118" t="s">
        <v>666</v>
      </c>
      <c r="E118" t="s">
        <v>401</v>
      </c>
      <c r="F118" t="s">
        <v>674</v>
      </c>
    </row>
    <row r="119" spans="1:6" ht="12.75">
      <c r="A119" s="1" t="s">
        <v>16</v>
      </c>
      <c r="B119" s="1">
        <v>1</v>
      </c>
      <c r="C119" t="s">
        <v>394</v>
      </c>
      <c r="D119" t="s">
        <v>419</v>
      </c>
      <c r="E119"/>
      <c r="F119" t="s">
        <v>656</v>
      </c>
    </row>
    <row r="120" spans="1:6" ht="12.75">
      <c r="A120" s="1" t="s">
        <v>398</v>
      </c>
      <c r="B120" s="1">
        <v>1</v>
      </c>
      <c r="C120" t="s">
        <v>399</v>
      </c>
      <c r="D120" t="s">
        <v>667</v>
      </c>
      <c r="E120" t="s">
        <v>414</v>
      </c>
      <c r="F120" t="s">
        <v>656</v>
      </c>
    </row>
    <row r="121" spans="1:6" ht="12.75">
      <c r="A121" s="1" t="s">
        <v>398</v>
      </c>
      <c r="B121" s="1">
        <v>1</v>
      </c>
      <c r="C121" t="s">
        <v>399</v>
      </c>
      <c r="D121" t="s">
        <v>665</v>
      </c>
      <c r="E121" t="s">
        <v>414</v>
      </c>
      <c r="F121" t="s">
        <v>656</v>
      </c>
    </row>
    <row r="122" spans="1:6" ht="12.75">
      <c r="A122" s="1" t="s">
        <v>398</v>
      </c>
      <c r="B122" s="1">
        <v>1</v>
      </c>
      <c r="C122" t="s">
        <v>399</v>
      </c>
      <c r="D122" t="s">
        <v>615</v>
      </c>
      <c r="E122" t="s">
        <v>414</v>
      </c>
      <c r="F122" t="s">
        <v>656</v>
      </c>
    </row>
    <row r="123" spans="1:6" ht="12.75">
      <c r="A123" s="1" t="s">
        <v>398</v>
      </c>
      <c r="B123" s="1">
        <v>1</v>
      </c>
      <c r="C123" t="s">
        <v>399</v>
      </c>
      <c r="D123" t="s">
        <v>668</v>
      </c>
      <c r="E123" t="s">
        <v>414</v>
      </c>
      <c r="F123" t="s">
        <v>656</v>
      </c>
    </row>
    <row r="124" spans="1:6" ht="12.75">
      <c r="A124" s="1" t="s">
        <v>398</v>
      </c>
      <c r="B124" s="1">
        <v>1</v>
      </c>
      <c r="C124" t="s">
        <v>399</v>
      </c>
      <c r="D124" t="s">
        <v>669</v>
      </c>
      <c r="E124" t="s">
        <v>414</v>
      </c>
      <c r="F124" t="s">
        <v>656</v>
      </c>
    </row>
    <row r="125" spans="1:6" ht="12.75">
      <c r="A125" s="1" t="s">
        <v>398</v>
      </c>
      <c r="B125" s="1">
        <v>1</v>
      </c>
      <c r="C125" t="s">
        <v>399</v>
      </c>
      <c r="D125" t="s">
        <v>616</v>
      </c>
      <c r="E125" t="s">
        <v>401</v>
      </c>
      <c r="F125" t="s">
        <v>656</v>
      </c>
    </row>
    <row r="126" spans="1:6" ht="12.75">
      <c r="A126" s="1" t="s">
        <v>18</v>
      </c>
      <c r="B126" s="1">
        <v>1</v>
      </c>
      <c r="C126" t="s">
        <v>8</v>
      </c>
      <c r="D126" t="s">
        <v>670</v>
      </c>
      <c r="E126"/>
      <c r="F126" t="s">
        <v>656</v>
      </c>
    </row>
    <row r="127" spans="1:6" ht="12.75">
      <c r="A127" s="1" t="s">
        <v>18</v>
      </c>
      <c r="B127" s="1">
        <v>1</v>
      </c>
      <c r="C127" t="s">
        <v>8</v>
      </c>
      <c r="D127" t="s">
        <v>411</v>
      </c>
      <c r="E127"/>
      <c r="F127" t="s">
        <v>656</v>
      </c>
    </row>
    <row r="128" spans="1:6" ht="12.75">
      <c r="A128" s="1" t="s">
        <v>18</v>
      </c>
      <c r="B128" s="1">
        <v>1</v>
      </c>
      <c r="C128" t="s">
        <v>8</v>
      </c>
      <c r="D128" t="s">
        <v>520</v>
      </c>
      <c r="E128"/>
      <c r="F128" t="s">
        <v>656</v>
      </c>
    </row>
    <row r="129" spans="1:6" ht="12.75">
      <c r="A129" s="1" t="s">
        <v>18</v>
      </c>
      <c r="B129" s="1">
        <v>1</v>
      </c>
      <c r="C129" t="s">
        <v>8</v>
      </c>
      <c r="D129"/>
      <c r="E129" t="s">
        <v>372</v>
      </c>
      <c r="F129" t="s">
        <v>656</v>
      </c>
    </row>
    <row r="130" spans="1:6" ht="12.75">
      <c r="A130" s="1" t="s">
        <v>18</v>
      </c>
      <c r="B130" s="1">
        <v>1</v>
      </c>
      <c r="C130" t="s">
        <v>8</v>
      </c>
      <c r="D130" t="s">
        <v>671</v>
      </c>
      <c r="E130" t="s">
        <v>372</v>
      </c>
      <c r="F130" t="s">
        <v>656</v>
      </c>
    </row>
    <row r="131" spans="1:6" ht="12.75">
      <c r="A131" s="1" t="s">
        <v>18</v>
      </c>
      <c r="B131" s="1">
        <v>1</v>
      </c>
      <c r="C131" t="s">
        <v>8</v>
      </c>
      <c r="D131" t="s">
        <v>672</v>
      </c>
      <c r="E131" t="s">
        <v>372</v>
      </c>
      <c r="F131" t="s">
        <v>656</v>
      </c>
    </row>
    <row r="132" spans="1:6" ht="12.75">
      <c r="A132" s="1" t="s">
        <v>18</v>
      </c>
      <c r="B132" s="1">
        <v>1</v>
      </c>
      <c r="C132" t="s">
        <v>8</v>
      </c>
      <c r="D132" t="s">
        <v>468</v>
      </c>
      <c r="E132" t="s">
        <v>372</v>
      </c>
      <c r="F132" t="s">
        <v>656</v>
      </c>
    </row>
    <row r="133" spans="1:6" ht="12.75">
      <c r="A133" s="1" t="s">
        <v>18</v>
      </c>
      <c r="B133" s="1">
        <v>1</v>
      </c>
      <c r="C133" t="s">
        <v>8</v>
      </c>
      <c r="D133" t="s">
        <v>672</v>
      </c>
      <c r="E133" t="s">
        <v>365</v>
      </c>
      <c r="F133" t="s">
        <v>656</v>
      </c>
    </row>
    <row r="134" spans="1:6" ht="12.75">
      <c r="A134" s="1" t="s">
        <v>18</v>
      </c>
      <c r="B134" s="1">
        <v>1</v>
      </c>
      <c r="C134" t="s">
        <v>8</v>
      </c>
      <c r="D134" t="s">
        <v>681</v>
      </c>
      <c r="E134" t="s">
        <v>372</v>
      </c>
      <c r="F134" t="s">
        <v>674</v>
      </c>
    </row>
    <row r="135" spans="1:6" ht="12.75">
      <c r="A135" s="1" t="s">
        <v>18</v>
      </c>
      <c r="B135" s="1">
        <v>1</v>
      </c>
      <c r="C135" t="s">
        <v>8</v>
      </c>
      <c r="D135" t="s">
        <v>603</v>
      </c>
      <c r="E135" t="s">
        <v>372</v>
      </c>
      <c r="F135" t="s">
        <v>674</v>
      </c>
    </row>
    <row r="136" spans="1:6" ht="12.75">
      <c r="A136" s="1" t="s">
        <v>18</v>
      </c>
      <c r="B136" s="1">
        <v>1</v>
      </c>
      <c r="C136" t="s">
        <v>8</v>
      </c>
      <c r="D136" t="s">
        <v>672</v>
      </c>
      <c r="E136" t="s">
        <v>372</v>
      </c>
      <c r="F136" t="s">
        <v>674</v>
      </c>
    </row>
    <row r="137" spans="1:6" ht="12.75">
      <c r="A137" s="1" t="s">
        <v>18</v>
      </c>
      <c r="B137" s="1">
        <v>2</v>
      </c>
      <c r="C137" t="s">
        <v>8</v>
      </c>
      <c r="D137" t="s">
        <v>520</v>
      </c>
      <c r="E137" t="s">
        <v>372</v>
      </c>
      <c r="F137" t="s">
        <v>674</v>
      </c>
    </row>
    <row r="138" spans="1:6" ht="12.75">
      <c r="A138" s="1" t="s">
        <v>18</v>
      </c>
      <c r="B138" s="1">
        <v>1</v>
      </c>
      <c r="C138" t="s">
        <v>8</v>
      </c>
      <c r="D138" t="s">
        <v>411</v>
      </c>
      <c r="E138" t="s">
        <v>363</v>
      </c>
      <c r="F138" t="s">
        <v>674</v>
      </c>
    </row>
    <row r="139" spans="1:6" ht="12.75">
      <c r="A139" s="1" t="s">
        <v>18</v>
      </c>
      <c r="B139" s="1">
        <v>1</v>
      </c>
      <c r="C139" t="s">
        <v>471</v>
      </c>
      <c r="D139" t="s">
        <v>472</v>
      </c>
      <c r="E139"/>
      <c r="F139" t="s">
        <v>656</v>
      </c>
    </row>
    <row r="140" spans="1:6" ht="12.75">
      <c r="A140" s="1" t="s">
        <v>18</v>
      </c>
      <c r="B140" s="1">
        <v>1</v>
      </c>
      <c r="C140" t="s">
        <v>471</v>
      </c>
      <c r="D140" t="s">
        <v>468</v>
      </c>
      <c r="E140" t="s">
        <v>372</v>
      </c>
      <c r="F140" t="s">
        <v>656</v>
      </c>
    </row>
    <row r="141" spans="1:6" ht="12.75">
      <c r="A141" s="1" t="s">
        <v>18</v>
      </c>
      <c r="B141" s="1">
        <v>1</v>
      </c>
      <c r="C141" t="s">
        <v>471</v>
      </c>
      <c r="D141" t="s">
        <v>362</v>
      </c>
      <c r="E141" t="s">
        <v>372</v>
      </c>
      <c r="F141" t="s">
        <v>656</v>
      </c>
    </row>
    <row r="142" spans="1:6" ht="12.75">
      <c r="A142" s="1" t="s">
        <v>18</v>
      </c>
      <c r="B142" s="1">
        <v>1</v>
      </c>
      <c r="C142" t="s">
        <v>471</v>
      </c>
      <c r="D142" t="s">
        <v>587</v>
      </c>
      <c r="E142" t="s">
        <v>372</v>
      </c>
      <c r="F142" t="s">
        <v>656</v>
      </c>
    </row>
    <row r="143" spans="1:6" ht="12.75">
      <c r="A143" s="1" t="s">
        <v>18</v>
      </c>
      <c r="B143" s="1">
        <v>1</v>
      </c>
      <c r="C143" t="s">
        <v>471</v>
      </c>
      <c r="D143" t="s">
        <v>518</v>
      </c>
      <c r="E143" t="s">
        <v>372</v>
      </c>
      <c r="F143" t="s">
        <v>674</v>
      </c>
    </row>
    <row r="144" spans="1:6" ht="12.75">
      <c r="A144" s="1" t="s">
        <v>18</v>
      </c>
      <c r="B144" s="1">
        <v>2</v>
      </c>
      <c r="C144" t="s">
        <v>471</v>
      </c>
      <c r="D144" t="s">
        <v>472</v>
      </c>
      <c r="E144" t="s">
        <v>372</v>
      </c>
      <c r="F144" t="s">
        <v>674</v>
      </c>
    </row>
    <row r="145" spans="1:6" ht="12.75">
      <c r="A145" s="1" t="s">
        <v>18</v>
      </c>
      <c r="B145" s="1">
        <v>1</v>
      </c>
      <c r="C145" t="s">
        <v>471</v>
      </c>
      <c r="D145" t="s">
        <v>468</v>
      </c>
      <c r="E145" t="s">
        <v>372</v>
      </c>
      <c r="F145" t="s">
        <v>674</v>
      </c>
    </row>
    <row r="146" spans="1:6" ht="12.75">
      <c r="A146" s="1" t="s">
        <v>18</v>
      </c>
      <c r="B146" s="1">
        <v>1</v>
      </c>
      <c r="C146" t="s">
        <v>471</v>
      </c>
      <c r="D146" t="s">
        <v>362</v>
      </c>
      <c r="E146" t="s">
        <v>372</v>
      </c>
      <c r="F146" t="s">
        <v>674</v>
      </c>
    </row>
    <row r="147" spans="1:6" ht="12.75">
      <c r="A147" s="1" t="s">
        <v>18</v>
      </c>
      <c r="B147" s="1">
        <v>1</v>
      </c>
      <c r="C147" t="s">
        <v>412</v>
      </c>
      <c r="D147" t="s">
        <v>673</v>
      </c>
      <c r="E147"/>
      <c r="F147" t="s">
        <v>656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81" r:id="rId1"/>
  <headerFooter alignWithMargins="0">
    <oddHeader>&amp;C&amp;"Arial,Fett"&amp;12&amp;EZuordnung von Hilfen zu den Trägern - RSD D - August 2009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8"/>
  <sheetViews>
    <sheetView workbookViewId="0" topLeftCell="A1">
      <selection activeCell="A1" sqref="A1"/>
    </sheetView>
  </sheetViews>
  <sheetFormatPr defaultColWidth="11.421875" defaultRowHeight="12.75"/>
  <cols>
    <col min="1" max="2" width="9.57421875" style="183" customWidth="1"/>
    <col min="3" max="3" width="59.7109375" style="86" customWidth="1"/>
    <col min="4" max="4" width="29.57421875" style="47" customWidth="1"/>
    <col min="5" max="5" width="18.7109375" style="86" bestFit="1" customWidth="1"/>
    <col min="6" max="6" width="17.140625" style="86" customWidth="1"/>
  </cols>
  <sheetData>
    <row r="1" spans="1:6" s="81" customFormat="1" ht="12.75">
      <c r="A1" s="82" t="s">
        <v>86</v>
      </c>
      <c r="B1" s="82" t="s">
        <v>85</v>
      </c>
      <c r="C1" s="82" t="s">
        <v>0</v>
      </c>
      <c r="D1" s="83" t="s">
        <v>83</v>
      </c>
      <c r="E1" s="82" t="s">
        <v>84</v>
      </c>
      <c r="F1" s="84"/>
    </row>
    <row r="2" spans="1:6" s="81" customFormat="1" ht="12.75">
      <c r="A2" s="82" t="s">
        <v>87</v>
      </c>
      <c r="B2" s="82" t="s">
        <v>0</v>
      </c>
      <c r="C2" s="82"/>
      <c r="D2" s="83"/>
      <c r="E2" s="82"/>
      <c r="F2" s="85" t="s">
        <v>167</v>
      </c>
    </row>
    <row r="3" ht="4.5" customHeight="1"/>
    <row r="4" spans="1:6" ht="12.75">
      <c r="A4" s="184" t="s">
        <v>420</v>
      </c>
      <c r="B4" s="184">
        <v>1</v>
      </c>
      <c r="C4" s="185" t="s">
        <v>421</v>
      </c>
      <c r="D4" s="47" t="s">
        <v>511</v>
      </c>
      <c r="E4" s="185" t="s">
        <v>372</v>
      </c>
      <c r="F4" s="185" t="s">
        <v>512</v>
      </c>
    </row>
    <row r="5" spans="1:6" ht="12.75">
      <c r="A5" s="184" t="s">
        <v>11</v>
      </c>
      <c r="B5" s="184">
        <v>1</v>
      </c>
      <c r="C5" s="185" t="s">
        <v>375</v>
      </c>
      <c r="D5" s="47" t="s">
        <v>618</v>
      </c>
      <c r="E5" s="185" t="s">
        <v>372</v>
      </c>
      <c r="F5" s="185" t="s">
        <v>674</v>
      </c>
    </row>
    <row r="6" spans="1:6" ht="12.75">
      <c r="A6" s="184" t="s">
        <v>17</v>
      </c>
      <c r="B6" s="184">
        <v>1</v>
      </c>
      <c r="C6" s="185" t="s">
        <v>582</v>
      </c>
      <c r="D6" s="47" t="s">
        <v>618</v>
      </c>
      <c r="E6" s="185" t="s">
        <v>372</v>
      </c>
      <c r="F6" s="185" t="s">
        <v>592</v>
      </c>
    </row>
    <row r="7" spans="1:6" ht="12.75">
      <c r="A7" s="184" t="s">
        <v>16</v>
      </c>
      <c r="B7" s="184">
        <v>1</v>
      </c>
      <c r="C7" s="185" t="s">
        <v>392</v>
      </c>
      <c r="D7" s="47" t="s">
        <v>501</v>
      </c>
      <c r="E7" s="185" t="s">
        <v>372</v>
      </c>
      <c r="F7" s="185" t="s">
        <v>477</v>
      </c>
    </row>
    <row r="8" spans="1:6" ht="12.75">
      <c r="A8" s="183" t="s">
        <v>420</v>
      </c>
      <c r="B8" s="183">
        <v>1</v>
      </c>
      <c r="C8" s="86" t="s">
        <v>624</v>
      </c>
      <c r="D8" s="47" t="s">
        <v>593</v>
      </c>
      <c r="F8" s="86" t="s">
        <v>623</v>
      </c>
    </row>
    <row r="9" spans="1:6" ht="12.75">
      <c r="A9" s="184" t="s">
        <v>420</v>
      </c>
      <c r="B9" s="184">
        <v>1</v>
      </c>
      <c r="C9" s="185" t="s">
        <v>513</v>
      </c>
      <c r="D9" s="47" t="s">
        <v>593</v>
      </c>
      <c r="E9" s="185" t="s">
        <v>372</v>
      </c>
      <c r="F9" s="185" t="s">
        <v>592</v>
      </c>
    </row>
    <row r="10" spans="1:6" ht="12.75">
      <c r="A10" s="184" t="s">
        <v>16</v>
      </c>
      <c r="B10" s="184">
        <v>3</v>
      </c>
      <c r="C10" s="185" t="s">
        <v>498</v>
      </c>
      <c r="D10" s="47" t="s">
        <v>661</v>
      </c>
      <c r="E10" s="185" t="s">
        <v>372</v>
      </c>
      <c r="F10" s="185" t="s">
        <v>656</v>
      </c>
    </row>
    <row r="11" spans="1:6" ht="12.75">
      <c r="A11" s="184" t="s">
        <v>16</v>
      </c>
      <c r="B11" s="184">
        <v>1</v>
      </c>
      <c r="C11" s="185" t="s">
        <v>542</v>
      </c>
      <c r="D11" s="47" t="s">
        <v>610</v>
      </c>
      <c r="E11" s="185" t="s">
        <v>372</v>
      </c>
      <c r="F11" s="185" t="s">
        <v>592</v>
      </c>
    </row>
    <row r="12" spans="1:6" ht="12.75">
      <c r="A12" s="184" t="s">
        <v>16</v>
      </c>
      <c r="B12" s="184">
        <v>1</v>
      </c>
      <c r="C12" s="185" t="s">
        <v>453</v>
      </c>
      <c r="D12" s="47" t="s">
        <v>610</v>
      </c>
      <c r="E12" s="185" t="s">
        <v>372</v>
      </c>
      <c r="F12" s="185" t="s">
        <v>646</v>
      </c>
    </row>
    <row r="13" spans="1:6" ht="12.75">
      <c r="A13" s="184" t="s">
        <v>642</v>
      </c>
      <c r="B13" s="184">
        <v>1</v>
      </c>
      <c r="C13" s="185" t="s">
        <v>643</v>
      </c>
      <c r="D13" s="47" t="s">
        <v>610</v>
      </c>
      <c r="E13" s="185" t="s">
        <v>372</v>
      </c>
      <c r="F13" s="185" t="s">
        <v>646</v>
      </c>
    </row>
    <row r="14" spans="1:6" ht="12.75">
      <c r="A14" s="32" t="s">
        <v>11</v>
      </c>
      <c r="B14" s="32">
        <v>1</v>
      </c>
      <c r="C14" s="186" t="s">
        <v>375</v>
      </c>
      <c r="D14" s="47" t="s">
        <v>489</v>
      </c>
      <c r="E14" s="186" t="s">
        <v>414</v>
      </c>
      <c r="F14" s="186" t="s">
        <v>477</v>
      </c>
    </row>
    <row r="15" spans="1:6" ht="12.75">
      <c r="A15" s="32" t="s">
        <v>16</v>
      </c>
      <c r="B15" s="32">
        <v>1</v>
      </c>
      <c r="C15" s="186" t="s">
        <v>456</v>
      </c>
      <c r="D15" s="47" t="s">
        <v>457</v>
      </c>
      <c r="E15" s="186" t="s">
        <v>414</v>
      </c>
      <c r="F15" s="186" t="s">
        <v>423</v>
      </c>
    </row>
    <row r="16" spans="1:6" ht="12.75">
      <c r="A16" s="184" t="s">
        <v>130</v>
      </c>
      <c r="B16" s="184">
        <v>1</v>
      </c>
      <c r="C16" s="185" t="s">
        <v>428</v>
      </c>
      <c r="D16" s="47" t="s">
        <v>429</v>
      </c>
      <c r="E16" s="185" t="s">
        <v>372</v>
      </c>
      <c r="F16" s="185" t="s">
        <v>423</v>
      </c>
    </row>
    <row r="17" spans="1:6" ht="12.75">
      <c r="A17" s="184" t="s">
        <v>130</v>
      </c>
      <c r="B17" s="184">
        <v>1</v>
      </c>
      <c r="C17" s="185" t="s">
        <v>428</v>
      </c>
      <c r="D17" s="47" t="s">
        <v>429</v>
      </c>
      <c r="E17" s="185" t="s">
        <v>372</v>
      </c>
      <c r="F17" s="185" t="s">
        <v>477</v>
      </c>
    </row>
    <row r="18" spans="1:6" ht="12.75">
      <c r="A18" s="184" t="s">
        <v>130</v>
      </c>
      <c r="B18" s="184">
        <v>1</v>
      </c>
      <c r="C18" s="185" t="s">
        <v>428</v>
      </c>
      <c r="D18" s="47" t="s">
        <v>429</v>
      </c>
      <c r="E18" s="185" t="s">
        <v>372</v>
      </c>
      <c r="F18" s="185" t="s">
        <v>592</v>
      </c>
    </row>
    <row r="19" spans="1:6" ht="12.75">
      <c r="A19" s="184" t="s">
        <v>130</v>
      </c>
      <c r="B19" s="184">
        <v>1</v>
      </c>
      <c r="C19" s="185" t="s">
        <v>428</v>
      </c>
      <c r="D19" s="47" t="s">
        <v>429</v>
      </c>
      <c r="E19" s="185" t="s">
        <v>372</v>
      </c>
      <c r="F19" s="185" t="s">
        <v>656</v>
      </c>
    </row>
    <row r="20" spans="1:6" ht="12.75">
      <c r="A20" s="187" t="s">
        <v>130</v>
      </c>
      <c r="B20" s="187">
        <v>1</v>
      </c>
      <c r="C20" s="188" t="s">
        <v>428</v>
      </c>
      <c r="D20" s="47" t="s">
        <v>429</v>
      </c>
      <c r="E20" s="188" t="s">
        <v>365</v>
      </c>
      <c r="F20" s="188" t="s">
        <v>477</v>
      </c>
    </row>
    <row r="21" spans="1:6" ht="12.75">
      <c r="A21" s="187" t="s">
        <v>130</v>
      </c>
      <c r="B21" s="187">
        <v>1</v>
      </c>
      <c r="C21" s="188" t="s">
        <v>428</v>
      </c>
      <c r="D21" s="47" t="s">
        <v>429</v>
      </c>
      <c r="E21" s="188" t="s">
        <v>365</v>
      </c>
      <c r="F21" s="188" t="s">
        <v>592</v>
      </c>
    </row>
    <row r="22" spans="1:6" ht="12.75">
      <c r="A22" s="183" t="s">
        <v>130</v>
      </c>
      <c r="B22" s="183">
        <v>1</v>
      </c>
      <c r="C22" s="86" t="s">
        <v>428</v>
      </c>
      <c r="D22" s="47" t="s">
        <v>429</v>
      </c>
      <c r="F22" s="86" t="s">
        <v>656</v>
      </c>
    </row>
    <row r="23" spans="1:6" ht="12.75">
      <c r="A23" s="187" t="s">
        <v>130</v>
      </c>
      <c r="B23" s="187">
        <v>2</v>
      </c>
      <c r="C23" s="188" t="s">
        <v>428</v>
      </c>
      <c r="D23" s="47" t="s">
        <v>429</v>
      </c>
      <c r="E23" s="188" t="s">
        <v>365</v>
      </c>
      <c r="F23" s="188" t="s">
        <v>512</v>
      </c>
    </row>
    <row r="24" spans="1:6" ht="12.75">
      <c r="A24" s="184" t="s">
        <v>368</v>
      </c>
      <c r="B24" s="184">
        <v>1</v>
      </c>
      <c r="C24" s="185" t="s">
        <v>8</v>
      </c>
      <c r="D24" s="47" t="s">
        <v>429</v>
      </c>
      <c r="E24" s="185" t="s">
        <v>372</v>
      </c>
      <c r="F24" s="185" t="s">
        <v>423</v>
      </c>
    </row>
    <row r="25" spans="1:6" ht="12.75">
      <c r="A25" s="184" t="s">
        <v>368</v>
      </c>
      <c r="B25" s="184">
        <v>1</v>
      </c>
      <c r="C25" s="185" t="s">
        <v>434</v>
      </c>
      <c r="D25" s="47" t="s">
        <v>429</v>
      </c>
      <c r="E25" s="185" t="s">
        <v>372</v>
      </c>
      <c r="F25" s="185" t="s">
        <v>423</v>
      </c>
    </row>
    <row r="26" spans="1:6" ht="12.75">
      <c r="A26" s="187" t="s">
        <v>6</v>
      </c>
      <c r="B26" s="187">
        <v>1</v>
      </c>
      <c r="C26" s="188" t="s">
        <v>361</v>
      </c>
      <c r="D26" s="47" t="s">
        <v>529</v>
      </c>
      <c r="E26" s="188" t="s">
        <v>365</v>
      </c>
      <c r="F26" s="188" t="s">
        <v>558</v>
      </c>
    </row>
    <row r="27" spans="1:6" ht="12.75">
      <c r="A27" s="187" t="s">
        <v>130</v>
      </c>
      <c r="B27" s="187">
        <v>1</v>
      </c>
      <c r="C27" s="188" t="s">
        <v>428</v>
      </c>
      <c r="D27" s="47" t="s">
        <v>529</v>
      </c>
      <c r="E27" s="188" t="s">
        <v>365</v>
      </c>
      <c r="F27" s="188" t="s">
        <v>558</v>
      </c>
    </row>
    <row r="28" spans="1:6" ht="12.75">
      <c r="A28" s="184" t="s">
        <v>12</v>
      </c>
      <c r="B28" s="184">
        <v>1</v>
      </c>
      <c r="C28" s="185" t="s">
        <v>13</v>
      </c>
      <c r="D28" s="47" t="s">
        <v>529</v>
      </c>
      <c r="E28" s="185" t="s">
        <v>372</v>
      </c>
      <c r="F28" s="185" t="s">
        <v>592</v>
      </c>
    </row>
    <row r="29" spans="1:6" ht="12.75">
      <c r="A29" s="189" t="s">
        <v>12</v>
      </c>
      <c r="B29" s="189">
        <v>1</v>
      </c>
      <c r="C29" s="190" t="s">
        <v>13</v>
      </c>
      <c r="D29" s="47" t="s">
        <v>529</v>
      </c>
      <c r="E29" s="190" t="s">
        <v>370</v>
      </c>
      <c r="F29" s="190" t="s">
        <v>558</v>
      </c>
    </row>
    <row r="30" spans="1:6" ht="12.75">
      <c r="A30" s="187" t="s">
        <v>12</v>
      </c>
      <c r="B30" s="187">
        <v>1</v>
      </c>
      <c r="C30" s="188" t="s">
        <v>13</v>
      </c>
      <c r="D30" s="47" t="s">
        <v>529</v>
      </c>
      <c r="E30" s="188" t="s">
        <v>365</v>
      </c>
      <c r="F30" s="188" t="s">
        <v>558</v>
      </c>
    </row>
    <row r="31" spans="1:6" ht="12.75">
      <c r="A31" s="183" t="s">
        <v>12</v>
      </c>
      <c r="B31" s="183">
        <v>1</v>
      </c>
      <c r="C31" s="86" t="s">
        <v>13</v>
      </c>
      <c r="D31" s="47" t="s">
        <v>529</v>
      </c>
      <c r="F31" s="86" t="s">
        <v>512</v>
      </c>
    </row>
    <row r="32" spans="1:6" ht="12.75">
      <c r="A32" s="184" t="s">
        <v>12</v>
      </c>
      <c r="B32" s="184">
        <v>2</v>
      </c>
      <c r="C32" s="185" t="s">
        <v>13</v>
      </c>
      <c r="D32" s="47" t="s">
        <v>529</v>
      </c>
      <c r="E32" s="185" t="s">
        <v>372</v>
      </c>
      <c r="F32" s="185" t="s">
        <v>558</v>
      </c>
    </row>
    <row r="33" spans="1:6" ht="12.75">
      <c r="A33" s="184" t="s">
        <v>420</v>
      </c>
      <c r="B33" s="184">
        <v>1</v>
      </c>
      <c r="C33" s="185" t="s">
        <v>421</v>
      </c>
      <c r="D33" s="47" t="s">
        <v>476</v>
      </c>
      <c r="E33" s="185" t="s">
        <v>372</v>
      </c>
      <c r="F33" s="185" t="s">
        <v>477</v>
      </c>
    </row>
    <row r="34" spans="1:6" ht="12.75">
      <c r="A34" s="187" t="s">
        <v>51</v>
      </c>
      <c r="B34" s="187">
        <v>1</v>
      </c>
      <c r="C34" s="188" t="s">
        <v>366</v>
      </c>
      <c r="D34" s="47" t="s">
        <v>427</v>
      </c>
      <c r="E34" s="188" t="s">
        <v>365</v>
      </c>
      <c r="F34" s="188" t="s">
        <v>423</v>
      </c>
    </row>
    <row r="35" spans="1:6" ht="12.75">
      <c r="A35" s="191" t="s">
        <v>16</v>
      </c>
      <c r="B35" s="191">
        <v>1</v>
      </c>
      <c r="C35" s="192" t="s">
        <v>456</v>
      </c>
      <c r="D35" s="47" t="s">
        <v>666</v>
      </c>
      <c r="E35" s="192" t="s">
        <v>401</v>
      </c>
      <c r="F35" s="192" t="s">
        <v>674</v>
      </c>
    </row>
    <row r="36" spans="1:6" ht="12.75">
      <c r="A36" s="191" t="s">
        <v>16</v>
      </c>
      <c r="B36" s="191">
        <v>2</v>
      </c>
      <c r="C36" s="192" t="s">
        <v>456</v>
      </c>
      <c r="D36" s="47" t="s">
        <v>666</v>
      </c>
      <c r="E36" s="192" t="s">
        <v>401</v>
      </c>
      <c r="F36" s="192" t="s">
        <v>656</v>
      </c>
    </row>
    <row r="37" spans="1:6" ht="12.75">
      <c r="A37" s="184" t="s">
        <v>368</v>
      </c>
      <c r="B37" s="184">
        <v>1</v>
      </c>
      <c r="C37" s="185" t="s">
        <v>8</v>
      </c>
      <c r="D37" s="47" t="s">
        <v>518</v>
      </c>
      <c r="E37" s="185" t="s">
        <v>372</v>
      </c>
      <c r="F37" s="185" t="s">
        <v>592</v>
      </c>
    </row>
    <row r="38" spans="1:6" ht="12.75">
      <c r="A38" s="189" t="s">
        <v>368</v>
      </c>
      <c r="B38" s="189">
        <v>1</v>
      </c>
      <c r="C38" s="190" t="s">
        <v>8</v>
      </c>
      <c r="D38" s="47" t="s">
        <v>518</v>
      </c>
      <c r="E38" s="190" t="s">
        <v>363</v>
      </c>
      <c r="F38" s="190" t="s">
        <v>623</v>
      </c>
    </row>
    <row r="39" spans="1:6" ht="12.75">
      <c r="A39" s="183" t="s">
        <v>368</v>
      </c>
      <c r="B39" s="183">
        <v>1</v>
      </c>
      <c r="C39" s="86" t="s">
        <v>8</v>
      </c>
      <c r="D39" s="47" t="s">
        <v>518</v>
      </c>
      <c r="F39" s="86" t="s">
        <v>512</v>
      </c>
    </row>
    <row r="40" spans="1:6" ht="12.75">
      <c r="A40" s="184" t="s">
        <v>18</v>
      </c>
      <c r="B40" s="184">
        <v>1</v>
      </c>
      <c r="C40" s="185" t="s">
        <v>471</v>
      </c>
      <c r="D40" s="47" t="s">
        <v>518</v>
      </c>
      <c r="E40" s="185" t="s">
        <v>372</v>
      </c>
      <c r="F40" s="185" t="s">
        <v>674</v>
      </c>
    </row>
    <row r="41" spans="1:6" ht="12.75">
      <c r="A41" s="184" t="s">
        <v>18</v>
      </c>
      <c r="B41" s="184">
        <v>1</v>
      </c>
      <c r="C41" s="185" t="s">
        <v>412</v>
      </c>
      <c r="D41" s="47" t="s">
        <v>473</v>
      </c>
      <c r="E41" s="185" t="s">
        <v>372</v>
      </c>
      <c r="F41" s="185" t="s">
        <v>423</v>
      </c>
    </row>
    <row r="42" spans="1:6" ht="12.75">
      <c r="A42" s="184" t="s">
        <v>18</v>
      </c>
      <c r="B42" s="184">
        <v>1</v>
      </c>
      <c r="C42" s="185" t="s">
        <v>412</v>
      </c>
      <c r="D42" s="47" t="s">
        <v>473</v>
      </c>
      <c r="E42" s="185" t="s">
        <v>372</v>
      </c>
      <c r="F42" s="185" t="s">
        <v>477</v>
      </c>
    </row>
    <row r="43" spans="1:6" ht="12.75">
      <c r="A43" s="189" t="s">
        <v>18</v>
      </c>
      <c r="B43" s="189">
        <v>1</v>
      </c>
      <c r="C43" s="190" t="s">
        <v>412</v>
      </c>
      <c r="D43" s="47" t="s">
        <v>473</v>
      </c>
      <c r="E43" s="190" t="s">
        <v>370</v>
      </c>
      <c r="F43" s="190" t="s">
        <v>423</v>
      </c>
    </row>
    <row r="44" spans="1:6" ht="12.75">
      <c r="A44" s="183" t="s">
        <v>18</v>
      </c>
      <c r="B44" s="183">
        <v>1</v>
      </c>
      <c r="C44" s="86" t="s">
        <v>412</v>
      </c>
      <c r="D44" s="47" t="s">
        <v>473</v>
      </c>
      <c r="F44" s="86" t="s">
        <v>512</v>
      </c>
    </row>
    <row r="45" spans="1:6" ht="12.75">
      <c r="A45" s="184" t="s">
        <v>368</v>
      </c>
      <c r="B45" s="184">
        <v>1</v>
      </c>
      <c r="C45" s="185" t="s">
        <v>434</v>
      </c>
      <c r="D45" s="47" t="s">
        <v>435</v>
      </c>
      <c r="E45" s="185" t="s">
        <v>372</v>
      </c>
      <c r="F45" s="185" t="s">
        <v>423</v>
      </c>
    </row>
    <row r="46" spans="1:6" ht="12.75">
      <c r="A46" s="184" t="s">
        <v>12</v>
      </c>
      <c r="B46" s="184">
        <v>1</v>
      </c>
      <c r="C46" s="185" t="s">
        <v>13</v>
      </c>
      <c r="D46" s="47" t="s">
        <v>438</v>
      </c>
      <c r="E46" s="185" t="s">
        <v>372</v>
      </c>
      <c r="F46" s="185" t="s">
        <v>423</v>
      </c>
    </row>
    <row r="47" spans="1:6" ht="12.75">
      <c r="A47" s="184" t="s">
        <v>368</v>
      </c>
      <c r="B47" s="184">
        <v>1</v>
      </c>
      <c r="C47" s="185" t="s">
        <v>8</v>
      </c>
      <c r="D47" s="47" t="s">
        <v>470</v>
      </c>
      <c r="E47" s="185" t="s">
        <v>372</v>
      </c>
      <c r="F47" s="185" t="s">
        <v>477</v>
      </c>
    </row>
    <row r="48" spans="1:6" ht="12.75">
      <c r="A48" s="184" t="s">
        <v>368</v>
      </c>
      <c r="B48" s="184">
        <v>1</v>
      </c>
      <c r="C48" s="185" t="s">
        <v>8</v>
      </c>
      <c r="D48" s="47" t="s">
        <v>470</v>
      </c>
      <c r="E48" s="185" t="s">
        <v>372</v>
      </c>
      <c r="F48" s="185" t="s">
        <v>512</v>
      </c>
    </row>
    <row r="49" spans="1:6" ht="12.75">
      <c r="A49" s="184" t="s">
        <v>368</v>
      </c>
      <c r="B49" s="184">
        <v>1</v>
      </c>
      <c r="C49" s="185" t="s">
        <v>8</v>
      </c>
      <c r="D49" s="47" t="s">
        <v>470</v>
      </c>
      <c r="E49" s="185" t="s">
        <v>372</v>
      </c>
      <c r="F49" s="185" t="s">
        <v>592</v>
      </c>
    </row>
    <row r="50" spans="1:6" ht="12.75">
      <c r="A50" s="189" t="s">
        <v>18</v>
      </c>
      <c r="B50" s="189">
        <v>1</v>
      </c>
      <c r="C50" s="190" t="s">
        <v>8</v>
      </c>
      <c r="D50" s="47" t="s">
        <v>470</v>
      </c>
      <c r="E50" s="190" t="s">
        <v>363</v>
      </c>
      <c r="F50" s="190" t="s">
        <v>423</v>
      </c>
    </row>
    <row r="51" spans="1:6" ht="12.75">
      <c r="A51" s="32" t="s">
        <v>16</v>
      </c>
      <c r="B51" s="32">
        <v>1</v>
      </c>
      <c r="C51" s="186" t="s">
        <v>456</v>
      </c>
      <c r="D51" s="47" t="s">
        <v>502</v>
      </c>
      <c r="E51" s="186" t="s">
        <v>414</v>
      </c>
      <c r="F51" s="186" t="s">
        <v>512</v>
      </c>
    </row>
    <row r="52" spans="1:6" ht="12.75">
      <c r="A52" s="32" t="s">
        <v>16</v>
      </c>
      <c r="B52" s="32">
        <v>5</v>
      </c>
      <c r="C52" s="186" t="s">
        <v>456</v>
      </c>
      <c r="D52" s="47" t="s">
        <v>502</v>
      </c>
      <c r="E52" s="186" t="s">
        <v>414</v>
      </c>
      <c r="F52" s="186" t="s">
        <v>477</v>
      </c>
    </row>
    <row r="53" spans="1:6" ht="12.75">
      <c r="A53" s="184" t="s">
        <v>16</v>
      </c>
      <c r="B53" s="184">
        <v>1</v>
      </c>
      <c r="C53" s="185" t="s">
        <v>571</v>
      </c>
      <c r="D53" s="47" t="s">
        <v>637</v>
      </c>
      <c r="E53" s="185" t="s">
        <v>372</v>
      </c>
      <c r="F53" s="185" t="s">
        <v>623</v>
      </c>
    </row>
    <row r="54" spans="1:6" ht="12.75">
      <c r="A54" s="187" t="s">
        <v>6</v>
      </c>
      <c r="B54" s="187">
        <v>1</v>
      </c>
      <c r="C54" s="188" t="s">
        <v>361</v>
      </c>
      <c r="D54" s="47" t="s">
        <v>364</v>
      </c>
      <c r="E54" s="188" t="s">
        <v>365</v>
      </c>
      <c r="F54" s="188" t="s">
        <v>1</v>
      </c>
    </row>
    <row r="55" spans="1:6" ht="12.75">
      <c r="A55" s="189" t="s">
        <v>16</v>
      </c>
      <c r="B55" s="189">
        <v>1</v>
      </c>
      <c r="C55" s="190" t="s">
        <v>449</v>
      </c>
      <c r="D55" s="47" t="s">
        <v>454</v>
      </c>
      <c r="E55" s="190" t="s">
        <v>363</v>
      </c>
      <c r="F55" s="190" t="s">
        <v>623</v>
      </c>
    </row>
    <row r="56" spans="1:6" ht="12.75">
      <c r="A56" s="184" t="s">
        <v>16</v>
      </c>
      <c r="B56" s="184">
        <v>1</v>
      </c>
      <c r="C56" s="185" t="s">
        <v>392</v>
      </c>
      <c r="D56" s="47" t="s">
        <v>454</v>
      </c>
      <c r="E56" s="185" t="s">
        <v>372</v>
      </c>
      <c r="F56" s="185" t="s">
        <v>423</v>
      </c>
    </row>
    <row r="57" spans="1:6" ht="12.75">
      <c r="A57" s="184" t="s">
        <v>18</v>
      </c>
      <c r="B57" s="184">
        <v>1</v>
      </c>
      <c r="C57" s="185" t="s">
        <v>475</v>
      </c>
      <c r="D57" s="47" t="s">
        <v>454</v>
      </c>
      <c r="E57" s="185" t="s">
        <v>372</v>
      </c>
      <c r="F57" s="185" t="s">
        <v>423</v>
      </c>
    </row>
    <row r="58" spans="1:6" ht="12.75">
      <c r="A58" s="183" t="s">
        <v>18</v>
      </c>
      <c r="B58" s="183">
        <v>1</v>
      </c>
      <c r="C58" s="86" t="s">
        <v>412</v>
      </c>
      <c r="D58" s="47" t="s">
        <v>553</v>
      </c>
      <c r="F58" s="86" t="s">
        <v>512</v>
      </c>
    </row>
    <row r="59" spans="1:6" ht="12.75">
      <c r="A59" s="184" t="s">
        <v>16</v>
      </c>
      <c r="B59" s="184">
        <v>1</v>
      </c>
      <c r="C59" s="185" t="s">
        <v>453</v>
      </c>
      <c r="D59" s="47" t="s">
        <v>575</v>
      </c>
      <c r="E59" s="185" t="s">
        <v>372</v>
      </c>
      <c r="F59" s="185" t="s">
        <v>558</v>
      </c>
    </row>
    <row r="60" spans="1:6" ht="12.75">
      <c r="A60" s="184" t="s">
        <v>16</v>
      </c>
      <c r="B60" s="184">
        <v>2</v>
      </c>
      <c r="C60" s="185" t="s">
        <v>449</v>
      </c>
      <c r="D60" s="47" t="s">
        <v>607</v>
      </c>
      <c r="E60" s="185" t="s">
        <v>372</v>
      </c>
      <c r="F60" s="185" t="s">
        <v>592</v>
      </c>
    </row>
    <row r="61" spans="1:6" ht="12.75">
      <c r="A61" s="189" t="s">
        <v>16</v>
      </c>
      <c r="B61" s="189">
        <v>1</v>
      </c>
      <c r="C61" s="190" t="s">
        <v>449</v>
      </c>
      <c r="D61" s="47" t="s">
        <v>541</v>
      </c>
      <c r="E61" s="190" t="s">
        <v>370</v>
      </c>
      <c r="F61" s="190" t="s">
        <v>512</v>
      </c>
    </row>
    <row r="62" spans="1:6" ht="12.75">
      <c r="A62" s="187" t="s">
        <v>16</v>
      </c>
      <c r="B62" s="187">
        <v>1</v>
      </c>
      <c r="C62" s="188" t="s">
        <v>392</v>
      </c>
      <c r="D62" s="47" t="s">
        <v>544</v>
      </c>
      <c r="E62" s="188" t="s">
        <v>365</v>
      </c>
      <c r="F62" s="188" t="s">
        <v>512</v>
      </c>
    </row>
    <row r="63" spans="1:6" ht="12.75">
      <c r="A63" s="184" t="s">
        <v>16</v>
      </c>
      <c r="B63" s="184">
        <v>1</v>
      </c>
      <c r="C63" s="185" t="s">
        <v>449</v>
      </c>
      <c r="D63" s="47" t="s">
        <v>679</v>
      </c>
      <c r="E63" s="185" t="s">
        <v>372</v>
      </c>
      <c r="F63" s="185" t="s">
        <v>674</v>
      </c>
    </row>
    <row r="64" spans="1:6" ht="12.75">
      <c r="A64" s="184" t="s">
        <v>9</v>
      </c>
      <c r="B64" s="184">
        <v>1</v>
      </c>
      <c r="C64" s="185" t="s">
        <v>10</v>
      </c>
      <c r="D64" s="47" t="s">
        <v>528</v>
      </c>
      <c r="E64" s="185" t="s">
        <v>372</v>
      </c>
      <c r="F64" s="185" t="s">
        <v>656</v>
      </c>
    </row>
    <row r="65" spans="1:6" ht="12.75">
      <c r="A65" s="183" t="s">
        <v>9</v>
      </c>
      <c r="B65" s="183">
        <v>1</v>
      </c>
      <c r="C65" s="86" t="s">
        <v>10</v>
      </c>
      <c r="D65" s="47" t="s">
        <v>528</v>
      </c>
      <c r="F65" s="86" t="s">
        <v>623</v>
      </c>
    </row>
    <row r="66" spans="1:6" ht="12.75">
      <c r="A66" s="187" t="s">
        <v>11</v>
      </c>
      <c r="B66" s="187">
        <v>1</v>
      </c>
      <c r="C66" s="188" t="s">
        <v>375</v>
      </c>
      <c r="D66" s="47" t="s">
        <v>528</v>
      </c>
      <c r="E66" s="188" t="s">
        <v>365</v>
      </c>
      <c r="F66" s="188" t="s">
        <v>512</v>
      </c>
    </row>
    <row r="67" spans="1:6" ht="12.75">
      <c r="A67" s="184" t="s">
        <v>12</v>
      </c>
      <c r="B67" s="184">
        <v>1</v>
      </c>
      <c r="C67" s="185" t="s">
        <v>13</v>
      </c>
      <c r="D67" s="47" t="s">
        <v>528</v>
      </c>
      <c r="E67" s="185" t="s">
        <v>372</v>
      </c>
      <c r="F67" s="185" t="s">
        <v>674</v>
      </c>
    </row>
    <row r="68" spans="1:6" ht="12.75">
      <c r="A68" s="189" t="s">
        <v>12</v>
      </c>
      <c r="B68" s="189">
        <v>1</v>
      </c>
      <c r="C68" s="190" t="s">
        <v>13</v>
      </c>
      <c r="D68" s="47" t="s">
        <v>528</v>
      </c>
      <c r="E68" s="190" t="s">
        <v>370</v>
      </c>
      <c r="F68" s="190" t="s">
        <v>674</v>
      </c>
    </row>
    <row r="69" spans="1:6" ht="12.75">
      <c r="A69" s="189" t="s">
        <v>12</v>
      </c>
      <c r="B69" s="189">
        <v>1</v>
      </c>
      <c r="C69" s="190" t="s">
        <v>13</v>
      </c>
      <c r="D69" s="47" t="s">
        <v>528</v>
      </c>
      <c r="E69" s="190" t="s">
        <v>363</v>
      </c>
      <c r="F69" s="190" t="s">
        <v>592</v>
      </c>
    </row>
    <row r="70" spans="1:6" ht="12.75">
      <c r="A70" s="187" t="s">
        <v>12</v>
      </c>
      <c r="B70" s="187">
        <v>1</v>
      </c>
      <c r="C70" s="188" t="s">
        <v>13</v>
      </c>
      <c r="D70" s="47" t="s">
        <v>528</v>
      </c>
      <c r="E70" s="188" t="s">
        <v>365</v>
      </c>
      <c r="F70" s="188" t="s">
        <v>623</v>
      </c>
    </row>
    <row r="71" spans="1:6" ht="12.75">
      <c r="A71" s="187" t="s">
        <v>12</v>
      </c>
      <c r="B71" s="187">
        <v>1</v>
      </c>
      <c r="C71" s="188" t="s">
        <v>13</v>
      </c>
      <c r="D71" s="47" t="s">
        <v>528</v>
      </c>
      <c r="E71" s="188" t="s">
        <v>365</v>
      </c>
      <c r="F71" s="188" t="s">
        <v>656</v>
      </c>
    </row>
    <row r="72" spans="1:6" ht="12.75">
      <c r="A72" s="183" t="s">
        <v>12</v>
      </c>
      <c r="B72" s="183">
        <v>1</v>
      </c>
      <c r="C72" s="86" t="s">
        <v>13</v>
      </c>
      <c r="D72" s="47" t="s">
        <v>528</v>
      </c>
      <c r="F72" s="86" t="s">
        <v>592</v>
      </c>
    </row>
    <row r="73" spans="1:6" ht="12.75">
      <c r="A73" s="183" t="s">
        <v>12</v>
      </c>
      <c r="B73" s="183">
        <v>1</v>
      </c>
      <c r="C73" s="86" t="s">
        <v>13</v>
      </c>
      <c r="D73" s="47" t="s">
        <v>528</v>
      </c>
      <c r="F73" s="86" t="s">
        <v>674</v>
      </c>
    </row>
    <row r="74" spans="1:6" ht="12.75">
      <c r="A74" s="187" t="s">
        <v>12</v>
      </c>
      <c r="B74" s="187">
        <v>2</v>
      </c>
      <c r="C74" s="188" t="s">
        <v>13</v>
      </c>
      <c r="D74" s="47" t="s">
        <v>528</v>
      </c>
      <c r="E74" s="188" t="s">
        <v>365</v>
      </c>
      <c r="F74" s="188" t="s">
        <v>592</v>
      </c>
    </row>
    <row r="75" spans="1:6" ht="12.75">
      <c r="A75" s="187" t="s">
        <v>12</v>
      </c>
      <c r="B75" s="187">
        <v>2</v>
      </c>
      <c r="C75" s="188" t="s">
        <v>13</v>
      </c>
      <c r="D75" s="47" t="s">
        <v>528</v>
      </c>
      <c r="E75" s="188" t="s">
        <v>365</v>
      </c>
      <c r="F75" s="188" t="s">
        <v>674</v>
      </c>
    </row>
    <row r="76" spans="1:6" ht="12.75">
      <c r="A76" s="184" t="s">
        <v>12</v>
      </c>
      <c r="B76" s="184">
        <v>3</v>
      </c>
      <c r="C76" s="185" t="s">
        <v>13</v>
      </c>
      <c r="D76" s="47" t="s">
        <v>528</v>
      </c>
      <c r="E76" s="185" t="s">
        <v>372</v>
      </c>
      <c r="F76" s="185" t="s">
        <v>656</v>
      </c>
    </row>
    <row r="77" spans="1:6" ht="12.75">
      <c r="A77" s="184" t="s">
        <v>12</v>
      </c>
      <c r="B77" s="184">
        <v>1</v>
      </c>
      <c r="C77" s="185" t="s">
        <v>13</v>
      </c>
      <c r="D77" s="47" t="s">
        <v>378</v>
      </c>
      <c r="E77" s="185" t="s">
        <v>372</v>
      </c>
      <c r="F77" s="185" t="s">
        <v>656</v>
      </c>
    </row>
    <row r="78" spans="1:6" ht="12.75">
      <c r="A78" s="183" t="s">
        <v>12</v>
      </c>
      <c r="B78" s="183">
        <v>1</v>
      </c>
      <c r="C78" s="86" t="s">
        <v>13</v>
      </c>
      <c r="D78" s="47" t="s">
        <v>378</v>
      </c>
      <c r="F78" s="86" t="s">
        <v>1</v>
      </c>
    </row>
    <row r="79" spans="1:6" ht="12.75">
      <c r="A79" s="184" t="s">
        <v>12</v>
      </c>
      <c r="B79" s="184">
        <v>2</v>
      </c>
      <c r="C79" s="185" t="s">
        <v>13</v>
      </c>
      <c r="D79" s="47" t="s">
        <v>378</v>
      </c>
      <c r="E79" s="185" t="s">
        <v>372</v>
      </c>
      <c r="F79" s="185" t="s">
        <v>674</v>
      </c>
    </row>
    <row r="80" spans="1:6" ht="12.75">
      <c r="A80" s="184" t="s">
        <v>9</v>
      </c>
      <c r="B80" s="184">
        <v>1</v>
      </c>
      <c r="C80" s="185" t="s">
        <v>10</v>
      </c>
      <c r="D80" s="47" t="s">
        <v>437</v>
      </c>
      <c r="E80" s="185" t="s">
        <v>372</v>
      </c>
      <c r="F80" s="185" t="s">
        <v>623</v>
      </c>
    </row>
    <row r="81" spans="1:6" ht="12.75">
      <c r="A81" s="189" t="s">
        <v>9</v>
      </c>
      <c r="B81" s="189">
        <v>1</v>
      </c>
      <c r="C81" s="190" t="s">
        <v>10</v>
      </c>
      <c r="D81" s="47" t="s">
        <v>437</v>
      </c>
      <c r="E81" s="190" t="s">
        <v>363</v>
      </c>
      <c r="F81" s="190" t="s">
        <v>423</v>
      </c>
    </row>
    <row r="82" spans="1:6" ht="12.75">
      <c r="A82" s="187" t="s">
        <v>9</v>
      </c>
      <c r="B82" s="187">
        <v>1</v>
      </c>
      <c r="C82" s="188" t="s">
        <v>10</v>
      </c>
      <c r="D82" s="47" t="s">
        <v>658</v>
      </c>
      <c r="E82" s="188" t="s">
        <v>365</v>
      </c>
      <c r="F82" s="188" t="s">
        <v>674</v>
      </c>
    </row>
    <row r="83" spans="1:6" ht="12.75">
      <c r="A83" s="183" t="s">
        <v>9</v>
      </c>
      <c r="B83" s="183">
        <v>1</v>
      </c>
      <c r="C83" s="86" t="s">
        <v>10</v>
      </c>
      <c r="D83" s="47" t="s">
        <v>658</v>
      </c>
      <c r="F83" s="86" t="s">
        <v>656</v>
      </c>
    </row>
    <row r="84" spans="1:6" ht="12.75">
      <c r="A84" s="184" t="s">
        <v>9</v>
      </c>
      <c r="B84" s="184">
        <v>1</v>
      </c>
      <c r="C84" s="185" t="s">
        <v>10</v>
      </c>
      <c r="D84" s="47" t="s">
        <v>633</v>
      </c>
      <c r="E84" s="185" t="s">
        <v>372</v>
      </c>
      <c r="F84" s="185" t="s">
        <v>623</v>
      </c>
    </row>
    <row r="85" spans="1:6" ht="12.75">
      <c r="A85" s="184" t="s">
        <v>9</v>
      </c>
      <c r="B85" s="184">
        <v>1</v>
      </c>
      <c r="C85" s="185" t="s">
        <v>10</v>
      </c>
      <c r="D85" s="47" t="s">
        <v>633</v>
      </c>
      <c r="E85" s="185" t="s">
        <v>372</v>
      </c>
      <c r="F85" s="185" t="s">
        <v>674</v>
      </c>
    </row>
    <row r="86" spans="1:6" ht="12.75">
      <c r="A86" s="187" t="s">
        <v>9</v>
      </c>
      <c r="B86" s="187">
        <v>2</v>
      </c>
      <c r="C86" s="188" t="s">
        <v>10</v>
      </c>
      <c r="D86" s="47" t="s">
        <v>633</v>
      </c>
      <c r="E86" s="188" t="s">
        <v>365</v>
      </c>
      <c r="F86" s="188" t="s">
        <v>623</v>
      </c>
    </row>
    <row r="87" spans="1:6" ht="12.75">
      <c r="A87" s="183" t="s">
        <v>9</v>
      </c>
      <c r="B87" s="183">
        <v>1</v>
      </c>
      <c r="C87" s="86" t="s">
        <v>10</v>
      </c>
      <c r="D87" s="47" t="s">
        <v>632</v>
      </c>
      <c r="F87" s="86" t="s">
        <v>623</v>
      </c>
    </row>
    <row r="88" spans="1:6" ht="12.75">
      <c r="A88" s="187" t="s">
        <v>9</v>
      </c>
      <c r="B88" s="187">
        <v>3</v>
      </c>
      <c r="C88" s="188" t="s">
        <v>10</v>
      </c>
      <c r="D88" s="47" t="s">
        <v>632</v>
      </c>
      <c r="E88" s="188" t="s">
        <v>365</v>
      </c>
      <c r="F88" s="188" t="s">
        <v>623</v>
      </c>
    </row>
    <row r="89" spans="1:6" ht="12.75">
      <c r="A89" s="184" t="s">
        <v>12</v>
      </c>
      <c r="B89" s="184">
        <v>1</v>
      </c>
      <c r="C89" s="185" t="s">
        <v>13</v>
      </c>
      <c r="D89" s="47" t="s">
        <v>605</v>
      </c>
      <c r="E89" s="185" t="s">
        <v>372</v>
      </c>
      <c r="F89" s="185" t="s">
        <v>656</v>
      </c>
    </row>
    <row r="90" spans="1:6" ht="12.75">
      <c r="A90" s="187" t="s">
        <v>12</v>
      </c>
      <c r="B90" s="187">
        <v>1</v>
      </c>
      <c r="C90" s="188" t="s">
        <v>13</v>
      </c>
      <c r="D90" s="47" t="s">
        <v>605</v>
      </c>
      <c r="E90" s="188" t="s">
        <v>365</v>
      </c>
      <c r="F90" s="188" t="s">
        <v>592</v>
      </c>
    </row>
    <row r="91" spans="1:6" ht="12.75">
      <c r="A91" s="187" t="s">
        <v>11</v>
      </c>
      <c r="B91" s="187">
        <v>1</v>
      </c>
      <c r="C91" s="188" t="s">
        <v>375</v>
      </c>
      <c r="D91" s="47" t="s">
        <v>383</v>
      </c>
      <c r="E91" s="188" t="s">
        <v>365</v>
      </c>
      <c r="F91" s="188" t="s">
        <v>674</v>
      </c>
    </row>
    <row r="92" spans="1:6" ht="12.75">
      <c r="A92" s="187" t="s">
        <v>11</v>
      </c>
      <c r="B92" s="187">
        <v>2</v>
      </c>
      <c r="C92" s="188" t="s">
        <v>375</v>
      </c>
      <c r="D92" s="47" t="s">
        <v>383</v>
      </c>
      <c r="E92" s="188" t="s">
        <v>365</v>
      </c>
      <c r="F92" s="188" t="s">
        <v>592</v>
      </c>
    </row>
    <row r="93" spans="1:6" ht="12.75">
      <c r="A93" s="184" t="s">
        <v>12</v>
      </c>
      <c r="B93" s="184">
        <v>1</v>
      </c>
      <c r="C93" s="185" t="s">
        <v>13</v>
      </c>
      <c r="D93" s="47" t="s">
        <v>383</v>
      </c>
      <c r="E93" s="185" t="s">
        <v>372</v>
      </c>
      <c r="F93" s="185" t="s">
        <v>592</v>
      </c>
    </row>
    <row r="94" spans="1:6" ht="12.75">
      <c r="A94" s="187" t="s">
        <v>12</v>
      </c>
      <c r="B94" s="187">
        <v>1</v>
      </c>
      <c r="C94" s="188" t="s">
        <v>13</v>
      </c>
      <c r="D94" s="47" t="s">
        <v>383</v>
      </c>
      <c r="E94" s="188" t="s">
        <v>365</v>
      </c>
      <c r="F94" s="188" t="s">
        <v>623</v>
      </c>
    </row>
    <row r="95" spans="1:6" ht="12.75">
      <c r="A95" s="183" t="s">
        <v>12</v>
      </c>
      <c r="B95" s="183">
        <v>1</v>
      </c>
      <c r="C95" s="86" t="s">
        <v>13</v>
      </c>
      <c r="D95" s="47" t="s">
        <v>383</v>
      </c>
      <c r="F95" s="86" t="s">
        <v>592</v>
      </c>
    </row>
    <row r="96" spans="1:6" ht="12.75">
      <c r="A96" s="184" t="s">
        <v>12</v>
      </c>
      <c r="B96" s="184">
        <v>2</v>
      </c>
      <c r="C96" s="185" t="s">
        <v>13</v>
      </c>
      <c r="D96" s="47" t="s">
        <v>383</v>
      </c>
      <c r="E96" s="185" t="s">
        <v>372</v>
      </c>
      <c r="F96" s="185" t="s">
        <v>656</v>
      </c>
    </row>
    <row r="97" spans="1:6" ht="12.75">
      <c r="A97" s="187" t="s">
        <v>12</v>
      </c>
      <c r="B97" s="187">
        <v>2</v>
      </c>
      <c r="C97" s="188" t="s">
        <v>13</v>
      </c>
      <c r="D97" s="47" t="s">
        <v>383</v>
      </c>
      <c r="E97" s="188" t="s">
        <v>365</v>
      </c>
      <c r="F97" s="188" t="s">
        <v>1</v>
      </c>
    </row>
    <row r="98" spans="1:6" ht="12.75">
      <c r="A98" s="187" t="s">
        <v>12</v>
      </c>
      <c r="B98" s="187">
        <v>2</v>
      </c>
      <c r="C98" s="188" t="s">
        <v>13</v>
      </c>
      <c r="D98" s="47" t="s">
        <v>383</v>
      </c>
      <c r="E98" s="188" t="s">
        <v>365</v>
      </c>
      <c r="F98" s="188" t="s">
        <v>674</v>
      </c>
    </row>
    <row r="99" spans="1:6" ht="12.75">
      <c r="A99" s="184" t="s">
        <v>12</v>
      </c>
      <c r="B99" s="184">
        <v>4</v>
      </c>
      <c r="C99" s="185" t="s">
        <v>13</v>
      </c>
      <c r="D99" s="47" t="s">
        <v>383</v>
      </c>
      <c r="E99" s="185" t="s">
        <v>372</v>
      </c>
      <c r="F99" s="185" t="s">
        <v>674</v>
      </c>
    </row>
    <row r="100" spans="1:6" ht="12.75">
      <c r="A100" s="187" t="s">
        <v>12</v>
      </c>
      <c r="B100" s="187">
        <v>5</v>
      </c>
      <c r="C100" s="188" t="s">
        <v>13</v>
      </c>
      <c r="D100" s="47" t="s">
        <v>383</v>
      </c>
      <c r="E100" s="188" t="s">
        <v>365</v>
      </c>
      <c r="F100" s="188" t="s">
        <v>592</v>
      </c>
    </row>
    <row r="101" spans="1:6" ht="12.75">
      <c r="A101" s="184" t="s">
        <v>368</v>
      </c>
      <c r="B101" s="184">
        <v>1</v>
      </c>
      <c r="C101" s="185" t="s">
        <v>8</v>
      </c>
      <c r="D101" s="47" t="s">
        <v>562</v>
      </c>
      <c r="E101" s="185" t="s">
        <v>372</v>
      </c>
      <c r="F101" s="185" t="s">
        <v>623</v>
      </c>
    </row>
    <row r="102" spans="1:6" ht="12.75">
      <c r="A102" s="187" t="s">
        <v>368</v>
      </c>
      <c r="B102" s="187">
        <v>1</v>
      </c>
      <c r="C102" s="188" t="s">
        <v>8</v>
      </c>
      <c r="D102" s="47" t="s">
        <v>562</v>
      </c>
      <c r="E102" s="188" t="s">
        <v>365</v>
      </c>
      <c r="F102" s="188" t="s">
        <v>558</v>
      </c>
    </row>
    <row r="103" spans="1:6" ht="12.75">
      <c r="A103" s="189" t="s">
        <v>18</v>
      </c>
      <c r="B103" s="189">
        <v>1</v>
      </c>
      <c r="C103" s="190" t="s">
        <v>8</v>
      </c>
      <c r="D103" s="47" t="s">
        <v>562</v>
      </c>
      <c r="E103" s="190" t="s">
        <v>363</v>
      </c>
      <c r="F103" s="190" t="s">
        <v>558</v>
      </c>
    </row>
    <row r="104" spans="1:6" ht="12.75">
      <c r="A104" s="183" t="s">
        <v>18</v>
      </c>
      <c r="B104" s="183">
        <v>1</v>
      </c>
      <c r="C104" s="86" t="s">
        <v>412</v>
      </c>
      <c r="D104" s="47" t="s">
        <v>673</v>
      </c>
      <c r="F104" s="86" t="s">
        <v>656</v>
      </c>
    </row>
    <row r="105" spans="1:6" ht="12.75">
      <c r="A105" s="32" t="s">
        <v>16</v>
      </c>
      <c r="B105" s="32">
        <v>1</v>
      </c>
      <c r="C105" s="186" t="s">
        <v>456</v>
      </c>
      <c r="D105" s="47" t="s">
        <v>579</v>
      </c>
      <c r="E105" s="186" t="s">
        <v>414</v>
      </c>
      <c r="F105" s="186" t="s">
        <v>558</v>
      </c>
    </row>
    <row r="106" spans="1:6" ht="12.75">
      <c r="A106" s="191" t="s">
        <v>16</v>
      </c>
      <c r="B106" s="191">
        <v>1</v>
      </c>
      <c r="C106" s="192" t="s">
        <v>456</v>
      </c>
      <c r="D106" s="47" t="s">
        <v>504</v>
      </c>
      <c r="E106" s="192" t="s">
        <v>401</v>
      </c>
      <c r="F106" s="192" t="s">
        <v>477</v>
      </c>
    </row>
    <row r="107" spans="1:6" ht="12.75">
      <c r="A107" s="184" t="s">
        <v>14</v>
      </c>
      <c r="B107" s="184">
        <v>1</v>
      </c>
      <c r="C107" s="185" t="s">
        <v>384</v>
      </c>
      <c r="D107" s="47" t="s">
        <v>568</v>
      </c>
      <c r="E107" s="185" t="s">
        <v>372</v>
      </c>
      <c r="F107" s="185" t="s">
        <v>558</v>
      </c>
    </row>
    <row r="108" spans="1:6" ht="12.75">
      <c r="A108" s="184" t="s">
        <v>14</v>
      </c>
      <c r="B108" s="184">
        <v>1</v>
      </c>
      <c r="C108" s="185" t="s">
        <v>384</v>
      </c>
      <c r="D108" s="47" t="s">
        <v>568</v>
      </c>
      <c r="E108" s="185" t="s">
        <v>372</v>
      </c>
      <c r="F108" s="185" t="s">
        <v>623</v>
      </c>
    </row>
    <row r="109" spans="1:6" ht="12.75">
      <c r="A109" s="184" t="s">
        <v>14</v>
      </c>
      <c r="B109" s="184">
        <v>1</v>
      </c>
      <c r="C109" s="185" t="s">
        <v>384</v>
      </c>
      <c r="D109" s="47" t="s">
        <v>569</v>
      </c>
      <c r="E109" s="185" t="s">
        <v>372</v>
      </c>
      <c r="F109" s="185" t="s">
        <v>558</v>
      </c>
    </row>
    <row r="110" spans="1:6" ht="12.75">
      <c r="A110" s="184" t="s">
        <v>16</v>
      </c>
      <c r="B110" s="184">
        <v>1</v>
      </c>
      <c r="C110" s="185" t="s">
        <v>498</v>
      </c>
      <c r="D110" s="47" t="s">
        <v>537</v>
      </c>
      <c r="E110" s="185" t="s">
        <v>372</v>
      </c>
      <c r="F110" s="185" t="s">
        <v>512</v>
      </c>
    </row>
    <row r="111" spans="1:6" ht="12.75">
      <c r="A111" s="184" t="s">
        <v>14</v>
      </c>
      <c r="B111" s="184">
        <v>1</v>
      </c>
      <c r="C111" s="185" t="s">
        <v>384</v>
      </c>
      <c r="D111" s="47" t="s">
        <v>616</v>
      </c>
      <c r="E111" s="185" t="s">
        <v>372</v>
      </c>
      <c r="F111" s="185" t="s">
        <v>623</v>
      </c>
    </row>
    <row r="112" spans="1:6" ht="12.75">
      <c r="A112" s="184" t="s">
        <v>14</v>
      </c>
      <c r="B112" s="184">
        <v>1</v>
      </c>
      <c r="C112" s="185" t="s">
        <v>384</v>
      </c>
      <c r="D112" s="47" t="s">
        <v>616</v>
      </c>
      <c r="E112" s="185" t="s">
        <v>372</v>
      </c>
      <c r="F112" s="185" t="s">
        <v>656</v>
      </c>
    </row>
    <row r="113" spans="1:6" ht="12.75">
      <c r="A113" s="184" t="s">
        <v>14</v>
      </c>
      <c r="B113" s="184">
        <v>1</v>
      </c>
      <c r="C113" s="185" t="s">
        <v>384</v>
      </c>
      <c r="D113" s="47" t="s">
        <v>616</v>
      </c>
      <c r="E113" s="185" t="s">
        <v>372</v>
      </c>
      <c r="F113" s="185" t="s">
        <v>674</v>
      </c>
    </row>
    <row r="114" spans="1:6" ht="12.75">
      <c r="A114" s="191" t="s">
        <v>16</v>
      </c>
      <c r="B114" s="191">
        <v>1</v>
      </c>
      <c r="C114" s="192" t="s">
        <v>456</v>
      </c>
      <c r="D114" s="47" t="s">
        <v>616</v>
      </c>
      <c r="E114" s="192" t="s">
        <v>401</v>
      </c>
      <c r="F114" s="192" t="s">
        <v>592</v>
      </c>
    </row>
    <row r="115" spans="1:6" ht="12.75">
      <c r="A115" s="191" t="s">
        <v>398</v>
      </c>
      <c r="B115" s="191">
        <v>1</v>
      </c>
      <c r="C115" s="192" t="s">
        <v>399</v>
      </c>
      <c r="D115" s="47" t="s">
        <v>616</v>
      </c>
      <c r="E115" s="192" t="s">
        <v>401</v>
      </c>
      <c r="F115" s="192" t="s">
        <v>656</v>
      </c>
    </row>
    <row r="116" spans="1:6" ht="12.75">
      <c r="A116" s="189" t="s">
        <v>14</v>
      </c>
      <c r="B116" s="189">
        <v>1</v>
      </c>
      <c r="C116" s="190" t="s">
        <v>384</v>
      </c>
      <c r="D116" s="47" t="s">
        <v>386</v>
      </c>
      <c r="E116" s="190" t="s">
        <v>370</v>
      </c>
      <c r="F116" s="190" t="s">
        <v>1</v>
      </c>
    </row>
    <row r="117" spans="1:6" ht="12.75">
      <c r="A117" s="183" t="s">
        <v>14</v>
      </c>
      <c r="B117" s="183">
        <v>1</v>
      </c>
      <c r="C117" s="86" t="s">
        <v>384</v>
      </c>
      <c r="D117" s="47" t="s">
        <v>386</v>
      </c>
      <c r="F117" s="86" t="s">
        <v>656</v>
      </c>
    </row>
    <row r="118" spans="1:6" ht="12.75">
      <c r="A118" s="183" t="s">
        <v>368</v>
      </c>
      <c r="B118" s="183">
        <v>1</v>
      </c>
      <c r="C118" s="86" t="s">
        <v>8</v>
      </c>
      <c r="D118" s="47" t="s">
        <v>519</v>
      </c>
      <c r="F118" s="86" t="s">
        <v>512</v>
      </c>
    </row>
    <row r="119" spans="1:6" ht="12.75">
      <c r="A119" s="184" t="s">
        <v>368</v>
      </c>
      <c r="B119" s="184">
        <v>1</v>
      </c>
      <c r="C119" s="185" t="s">
        <v>8</v>
      </c>
      <c r="D119" s="47" t="s">
        <v>629</v>
      </c>
      <c r="E119" s="185" t="s">
        <v>372</v>
      </c>
      <c r="F119" s="185" t="s">
        <v>623</v>
      </c>
    </row>
    <row r="120" spans="1:6" ht="12.75">
      <c r="A120" s="184" t="s">
        <v>18</v>
      </c>
      <c r="B120" s="184">
        <v>1</v>
      </c>
      <c r="C120" s="185" t="s">
        <v>8</v>
      </c>
      <c r="D120" s="47" t="s">
        <v>671</v>
      </c>
      <c r="E120" s="185" t="s">
        <v>372</v>
      </c>
      <c r="F120" s="185" t="s">
        <v>656</v>
      </c>
    </row>
    <row r="121" spans="1:6" ht="12.75">
      <c r="A121" s="189" t="s">
        <v>368</v>
      </c>
      <c r="B121" s="189">
        <v>1</v>
      </c>
      <c r="C121" s="190" t="s">
        <v>8</v>
      </c>
      <c r="D121" s="47" t="s">
        <v>521</v>
      </c>
      <c r="E121" s="190" t="s">
        <v>363</v>
      </c>
      <c r="F121" s="190" t="s">
        <v>512</v>
      </c>
    </row>
    <row r="122" spans="1:6" ht="12.75">
      <c r="A122" s="184" t="s">
        <v>368</v>
      </c>
      <c r="B122" s="184">
        <v>1</v>
      </c>
      <c r="C122" s="185" t="s">
        <v>8</v>
      </c>
      <c r="D122" s="47" t="s">
        <v>630</v>
      </c>
      <c r="E122" s="185" t="s">
        <v>372</v>
      </c>
      <c r="F122" s="185" t="s">
        <v>623</v>
      </c>
    </row>
    <row r="123" spans="1:6" ht="12.75">
      <c r="A123" s="184" t="s">
        <v>368</v>
      </c>
      <c r="B123" s="184">
        <v>1</v>
      </c>
      <c r="C123" s="185" t="s">
        <v>8</v>
      </c>
      <c r="D123" s="47" t="s">
        <v>485</v>
      </c>
      <c r="E123" s="185" t="s">
        <v>372</v>
      </c>
      <c r="F123" s="185" t="s">
        <v>477</v>
      </c>
    </row>
    <row r="124" spans="1:6" ht="12.75">
      <c r="A124" s="184" t="s">
        <v>18</v>
      </c>
      <c r="B124" s="184">
        <v>1</v>
      </c>
      <c r="C124" s="185" t="s">
        <v>8</v>
      </c>
      <c r="D124" s="47" t="s">
        <v>549</v>
      </c>
      <c r="E124" s="185" t="s">
        <v>372</v>
      </c>
      <c r="F124" s="185" t="s">
        <v>512</v>
      </c>
    </row>
    <row r="125" spans="1:6" ht="12.75">
      <c r="A125" s="189" t="s">
        <v>368</v>
      </c>
      <c r="B125" s="189">
        <v>1</v>
      </c>
      <c r="C125" s="190" t="s">
        <v>8</v>
      </c>
      <c r="D125" s="47" t="s">
        <v>522</v>
      </c>
      <c r="E125" s="190" t="s">
        <v>363</v>
      </c>
      <c r="F125" s="190" t="s">
        <v>512</v>
      </c>
    </row>
    <row r="126" spans="1:6" ht="12.75">
      <c r="A126" s="189" t="s">
        <v>18</v>
      </c>
      <c r="B126" s="189">
        <v>1</v>
      </c>
      <c r="C126" s="190" t="s">
        <v>8</v>
      </c>
      <c r="D126" s="47" t="s">
        <v>522</v>
      </c>
      <c r="E126" s="190" t="s">
        <v>363</v>
      </c>
      <c r="F126" s="190" t="s">
        <v>512</v>
      </c>
    </row>
    <row r="127" spans="1:6" ht="12.75">
      <c r="A127" s="189" t="s">
        <v>368</v>
      </c>
      <c r="B127" s="189">
        <v>1</v>
      </c>
      <c r="C127" s="190" t="s">
        <v>8</v>
      </c>
      <c r="D127" s="47" t="s">
        <v>523</v>
      </c>
      <c r="E127" s="190" t="s">
        <v>363</v>
      </c>
      <c r="F127" s="190" t="s">
        <v>512</v>
      </c>
    </row>
    <row r="128" spans="1:6" ht="12.75">
      <c r="A128" s="184" t="s">
        <v>18</v>
      </c>
      <c r="B128" s="184">
        <v>1</v>
      </c>
      <c r="C128" s="185" t="s">
        <v>8</v>
      </c>
      <c r="D128" s="47" t="s">
        <v>681</v>
      </c>
      <c r="E128" s="185" t="s">
        <v>372</v>
      </c>
      <c r="F128" s="185" t="s">
        <v>674</v>
      </c>
    </row>
    <row r="129" spans="1:6" ht="12.75">
      <c r="A129" s="184" t="s">
        <v>18</v>
      </c>
      <c r="B129" s="184">
        <v>1</v>
      </c>
      <c r="C129" s="185" t="s">
        <v>8</v>
      </c>
      <c r="D129" s="47" t="s">
        <v>466</v>
      </c>
      <c r="E129" s="185" t="s">
        <v>372</v>
      </c>
      <c r="F129" s="185" t="s">
        <v>423</v>
      </c>
    </row>
    <row r="130" spans="1:6" ht="12.75">
      <c r="A130" s="189" t="s">
        <v>368</v>
      </c>
      <c r="B130" s="189">
        <v>1</v>
      </c>
      <c r="C130" s="190" t="s">
        <v>8</v>
      </c>
      <c r="D130" s="47" t="s">
        <v>560</v>
      </c>
      <c r="E130" s="190" t="s">
        <v>363</v>
      </c>
      <c r="F130" s="190" t="s">
        <v>558</v>
      </c>
    </row>
    <row r="131" spans="1:6" ht="12.75">
      <c r="A131" s="189" t="s">
        <v>18</v>
      </c>
      <c r="B131" s="189">
        <v>1</v>
      </c>
      <c r="C131" s="190" t="s">
        <v>8</v>
      </c>
      <c r="D131" s="47" t="s">
        <v>560</v>
      </c>
      <c r="E131" s="190" t="s">
        <v>363</v>
      </c>
      <c r="F131" s="190" t="s">
        <v>558</v>
      </c>
    </row>
    <row r="132" spans="1:6" ht="12.75">
      <c r="A132" s="184" t="s">
        <v>14</v>
      </c>
      <c r="B132" s="184">
        <v>1</v>
      </c>
      <c r="C132" s="185" t="s">
        <v>384</v>
      </c>
      <c r="D132" s="47" t="s">
        <v>606</v>
      </c>
      <c r="E132" s="185" t="s">
        <v>372</v>
      </c>
      <c r="F132" s="185" t="s">
        <v>592</v>
      </c>
    </row>
    <row r="133" spans="1:6" ht="12.75">
      <c r="A133" s="184" t="s">
        <v>11</v>
      </c>
      <c r="B133" s="184">
        <v>1</v>
      </c>
      <c r="C133" s="185" t="s">
        <v>375</v>
      </c>
      <c r="D133" s="47" t="s">
        <v>604</v>
      </c>
      <c r="E133" s="185" t="s">
        <v>372</v>
      </c>
      <c r="F133" s="185" t="s">
        <v>592</v>
      </c>
    </row>
    <row r="134" spans="1:6" ht="12.75">
      <c r="A134" s="189" t="s">
        <v>18</v>
      </c>
      <c r="B134" s="189">
        <v>1</v>
      </c>
      <c r="C134" s="190" t="s">
        <v>471</v>
      </c>
      <c r="D134" s="47" t="s">
        <v>552</v>
      </c>
      <c r="E134" s="190" t="s">
        <v>363</v>
      </c>
      <c r="F134" s="190" t="s">
        <v>512</v>
      </c>
    </row>
    <row r="135" spans="1:6" ht="12.75">
      <c r="A135" s="189" t="s">
        <v>16</v>
      </c>
      <c r="B135" s="189">
        <v>1</v>
      </c>
      <c r="C135" s="190" t="s">
        <v>446</v>
      </c>
      <c r="D135" s="47" t="s">
        <v>545</v>
      </c>
      <c r="E135" s="190" t="s">
        <v>363</v>
      </c>
      <c r="F135" s="190" t="s">
        <v>592</v>
      </c>
    </row>
    <row r="136" spans="1:6" ht="12.75">
      <c r="A136" s="187" t="s">
        <v>16</v>
      </c>
      <c r="B136" s="187">
        <v>1</v>
      </c>
      <c r="C136" s="188" t="s">
        <v>390</v>
      </c>
      <c r="D136" s="47" t="s">
        <v>545</v>
      </c>
      <c r="E136" s="188" t="s">
        <v>365</v>
      </c>
      <c r="F136" s="188" t="s">
        <v>558</v>
      </c>
    </row>
    <row r="137" spans="1:6" ht="12.75">
      <c r="A137" s="32" t="s">
        <v>16</v>
      </c>
      <c r="B137" s="32">
        <v>1</v>
      </c>
      <c r="C137" s="186" t="s">
        <v>456</v>
      </c>
      <c r="D137" s="47" t="s">
        <v>545</v>
      </c>
      <c r="E137" s="186" t="s">
        <v>414</v>
      </c>
      <c r="F137" s="186" t="s">
        <v>512</v>
      </c>
    </row>
    <row r="138" spans="1:6" ht="12.75">
      <c r="A138" s="184" t="s">
        <v>7</v>
      </c>
      <c r="B138" s="184">
        <v>1</v>
      </c>
      <c r="C138" s="185" t="s">
        <v>483</v>
      </c>
      <c r="D138" s="47" t="s">
        <v>484</v>
      </c>
      <c r="E138" s="185" t="s">
        <v>372</v>
      </c>
      <c r="F138" s="185" t="s">
        <v>477</v>
      </c>
    </row>
    <row r="139" spans="1:6" ht="12.75">
      <c r="A139" s="184" t="s">
        <v>7</v>
      </c>
      <c r="B139" s="184">
        <v>1</v>
      </c>
      <c r="C139" s="185" t="s">
        <v>483</v>
      </c>
      <c r="D139" s="47" t="s">
        <v>484</v>
      </c>
      <c r="E139" s="185" t="s">
        <v>372</v>
      </c>
      <c r="F139" s="185" t="s">
        <v>512</v>
      </c>
    </row>
    <row r="140" spans="1:6" ht="12.75">
      <c r="A140" s="191" t="s">
        <v>7</v>
      </c>
      <c r="B140" s="191">
        <v>1</v>
      </c>
      <c r="C140" s="192" t="s">
        <v>483</v>
      </c>
      <c r="D140" s="47" t="s">
        <v>484</v>
      </c>
      <c r="E140" s="192" t="s">
        <v>401</v>
      </c>
      <c r="F140" s="192" t="s">
        <v>592</v>
      </c>
    </row>
    <row r="141" spans="1:6" ht="12.75">
      <c r="A141" s="189" t="s">
        <v>7</v>
      </c>
      <c r="B141" s="189">
        <v>1</v>
      </c>
      <c r="C141" s="190" t="s">
        <v>483</v>
      </c>
      <c r="D141" s="47" t="s">
        <v>484</v>
      </c>
      <c r="E141" s="190" t="s">
        <v>363</v>
      </c>
      <c r="F141" s="190" t="s">
        <v>592</v>
      </c>
    </row>
    <row r="142" spans="1:6" ht="12.75">
      <c r="A142" s="187" t="s">
        <v>7</v>
      </c>
      <c r="B142" s="187">
        <v>1</v>
      </c>
      <c r="C142" s="188" t="s">
        <v>483</v>
      </c>
      <c r="D142" s="47" t="s">
        <v>484</v>
      </c>
      <c r="E142" s="188" t="s">
        <v>365</v>
      </c>
      <c r="F142" s="188" t="s">
        <v>558</v>
      </c>
    </row>
    <row r="143" spans="1:6" ht="12.75">
      <c r="A143" s="184" t="s">
        <v>9</v>
      </c>
      <c r="B143" s="184">
        <v>1</v>
      </c>
      <c r="C143" s="185" t="s">
        <v>10</v>
      </c>
      <c r="D143" s="47" t="s">
        <v>436</v>
      </c>
      <c r="E143" s="185" t="s">
        <v>372</v>
      </c>
      <c r="F143" s="185" t="s">
        <v>423</v>
      </c>
    </row>
    <row r="144" spans="1:6" ht="12.75">
      <c r="A144" s="184" t="s">
        <v>9</v>
      </c>
      <c r="B144" s="184">
        <v>1</v>
      </c>
      <c r="C144" s="185" t="s">
        <v>10</v>
      </c>
      <c r="D144" s="47" t="s">
        <v>436</v>
      </c>
      <c r="E144" s="185" t="s">
        <v>372</v>
      </c>
      <c r="F144" s="185" t="s">
        <v>477</v>
      </c>
    </row>
    <row r="145" spans="1:6" ht="12.75">
      <c r="A145" s="184" t="s">
        <v>12</v>
      </c>
      <c r="B145" s="184">
        <v>1</v>
      </c>
      <c r="C145" s="185" t="s">
        <v>13</v>
      </c>
      <c r="D145" s="47" t="s">
        <v>436</v>
      </c>
      <c r="E145" s="185" t="s">
        <v>372</v>
      </c>
      <c r="F145" s="185" t="s">
        <v>623</v>
      </c>
    </row>
    <row r="146" spans="1:6" ht="12.75">
      <c r="A146" s="184" t="s">
        <v>12</v>
      </c>
      <c r="B146" s="184">
        <v>2</v>
      </c>
      <c r="C146" s="185" t="s">
        <v>13</v>
      </c>
      <c r="D146" s="47" t="s">
        <v>436</v>
      </c>
      <c r="E146" s="185" t="s">
        <v>372</v>
      </c>
      <c r="F146" s="185" t="s">
        <v>423</v>
      </c>
    </row>
    <row r="147" spans="1:6" ht="12.75">
      <c r="A147" s="191" t="s">
        <v>7</v>
      </c>
      <c r="B147" s="191">
        <v>1</v>
      </c>
      <c r="C147" s="192" t="s">
        <v>516</v>
      </c>
      <c r="D147" s="47" t="s">
        <v>596</v>
      </c>
      <c r="E147" s="192" t="s">
        <v>401</v>
      </c>
      <c r="F147" s="192" t="s">
        <v>592</v>
      </c>
    </row>
    <row r="148" spans="1:6" ht="12.75">
      <c r="A148" s="189" t="s">
        <v>7</v>
      </c>
      <c r="B148" s="189">
        <v>2</v>
      </c>
      <c r="C148" s="190" t="s">
        <v>425</v>
      </c>
      <c r="D148" s="47" t="s">
        <v>426</v>
      </c>
      <c r="E148" s="190" t="s">
        <v>363</v>
      </c>
      <c r="F148" s="190" t="s">
        <v>423</v>
      </c>
    </row>
    <row r="149" spans="1:6" ht="12.75">
      <c r="A149" s="187" t="s">
        <v>16</v>
      </c>
      <c r="B149" s="187">
        <v>1</v>
      </c>
      <c r="C149" s="188" t="s">
        <v>498</v>
      </c>
      <c r="D149" s="47" t="s">
        <v>538</v>
      </c>
      <c r="E149" s="188" t="s">
        <v>365</v>
      </c>
      <c r="F149" s="188" t="s">
        <v>512</v>
      </c>
    </row>
    <row r="150" spans="1:6" ht="12.75">
      <c r="A150" s="189" t="s">
        <v>420</v>
      </c>
      <c r="B150" s="189">
        <v>1</v>
      </c>
      <c r="C150" s="190" t="s">
        <v>594</v>
      </c>
      <c r="D150" s="47" t="s">
        <v>595</v>
      </c>
      <c r="E150" s="190" t="s">
        <v>363</v>
      </c>
      <c r="F150" s="190" t="s">
        <v>592</v>
      </c>
    </row>
    <row r="151" spans="1:6" ht="12.75">
      <c r="A151" s="189" t="s">
        <v>420</v>
      </c>
      <c r="B151" s="189">
        <v>1</v>
      </c>
      <c r="C151" s="190" t="s">
        <v>513</v>
      </c>
      <c r="D151" s="47" t="s">
        <v>419</v>
      </c>
      <c r="E151" s="190" t="s">
        <v>363</v>
      </c>
      <c r="F151" s="190" t="s">
        <v>512</v>
      </c>
    </row>
    <row r="152" spans="1:6" ht="12.75">
      <c r="A152" s="184" t="s">
        <v>420</v>
      </c>
      <c r="B152" s="184">
        <v>1</v>
      </c>
      <c r="C152" s="185" t="s">
        <v>479</v>
      </c>
      <c r="D152" s="47" t="s">
        <v>419</v>
      </c>
      <c r="E152" s="185" t="s">
        <v>372</v>
      </c>
      <c r="F152" s="185" t="s">
        <v>477</v>
      </c>
    </row>
    <row r="153" spans="1:6" ht="12.75">
      <c r="A153" s="191" t="s">
        <v>368</v>
      </c>
      <c r="B153" s="191">
        <v>1</v>
      </c>
      <c r="C153" s="192" t="s">
        <v>8</v>
      </c>
      <c r="D153" s="47" t="s">
        <v>419</v>
      </c>
      <c r="E153" s="192" t="s">
        <v>401</v>
      </c>
      <c r="F153" s="192" t="s">
        <v>423</v>
      </c>
    </row>
    <row r="154" spans="1:6" ht="12.75">
      <c r="A154" s="184" t="s">
        <v>16</v>
      </c>
      <c r="B154" s="184">
        <v>1</v>
      </c>
      <c r="C154" s="185" t="s">
        <v>542</v>
      </c>
      <c r="D154" s="47" t="s">
        <v>419</v>
      </c>
      <c r="E154" s="185" t="s">
        <v>372</v>
      </c>
      <c r="F154" s="185" t="s">
        <v>512</v>
      </c>
    </row>
    <row r="155" spans="1:6" ht="12.75">
      <c r="A155" s="32" t="s">
        <v>16</v>
      </c>
      <c r="B155" s="32">
        <v>1</v>
      </c>
      <c r="C155" s="186" t="s">
        <v>456</v>
      </c>
      <c r="D155" s="47" t="s">
        <v>419</v>
      </c>
      <c r="E155" s="186" t="s">
        <v>414</v>
      </c>
      <c r="F155" s="186" t="s">
        <v>512</v>
      </c>
    </row>
    <row r="156" spans="1:6" ht="12.75">
      <c r="A156" s="191" t="s">
        <v>16</v>
      </c>
      <c r="B156" s="191">
        <v>1</v>
      </c>
      <c r="C156" s="192" t="s">
        <v>456</v>
      </c>
      <c r="D156" s="47" t="s">
        <v>419</v>
      </c>
      <c r="E156" s="192" t="s">
        <v>401</v>
      </c>
      <c r="F156" s="192" t="s">
        <v>423</v>
      </c>
    </row>
    <row r="157" spans="1:6" ht="12.75">
      <c r="A157" s="191" t="s">
        <v>16</v>
      </c>
      <c r="B157" s="191">
        <v>1</v>
      </c>
      <c r="C157" s="192" t="s">
        <v>456</v>
      </c>
      <c r="D157" s="47" t="s">
        <v>419</v>
      </c>
      <c r="E157" s="192" t="s">
        <v>401</v>
      </c>
      <c r="F157" s="192" t="s">
        <v>512</v>
      </c>
    </row>
    <row r="158" spans="1:6" ht="12.75">
      <c r="A158" s="183" t="s">
        <v>16</v>
      </c>
      <c r="B158" s="183">
        <v>1</v>
      </c>
      <c r="C158" s="86" t="s">
        <v>394</v>
      </c>
      <c r="D158" s="47" t="s">
        <v>419</v>
      </c>
      <c r="F158" s="86" t="s">
        <v>656</v>
      </c>
    </row>
    <row r="159" spans="1:6" ht="12.75">
      <c r="A159" s="184" t="s">
        <v>18</v>
      </c>
      <c r="B159" s="184">
        <v>1</v>
      </c>
      <c r="C159" s="185" t="s">
        <v>418</v>
      </c>
      <c r="D159" s="47" t="s">
        <v>419</v>
      </c>
      <c r="E159" s="185" t="s">
        <v>372</v>
      </c>
      <c r="F159" s="185" t="s">
        <v>1</v>
      </c>
    </row>
    <row r="160" spans="1:6" ht="12.75">
      <c r="A160" s="184" t="s">
        <v>16</v>
      </c>
      <c r="B160" s="184">
        <v>1</v>
      </c>
      <c r="C160" s="185" t="s">
        <v>394</v>
      </c>
      <c r="D160" s="47" t="s">
        <v>547</v>
      </c>
      <c r="E160" s="185" t="s">
        <v>372</v>
      </c>
      <c r="F160" s="185" t="s">
        <v>512</v>
      </c>
    </row>
    <row r="161" spans="1:6" ht="12.75">
      <c r="A161" s="184" t="s">
        <v>12</v>
      </c>
      <c r="B161" s="184">
        <v>2</v>
      </c>
      <c r="C161" s="185" t="s">
        <v>13</v>
      </c>
      <c r="D161" s="47" t="s">
        <v>609</v>
      </c>
      <c r="E161" s="185" t="s">
        <v>372</v>
      </c>
      <c r="F161" s="185" t="s">
        <v>674</v>
      </c>
    </row>
    <row r="162" spans="1:6" ht="12.75">
      <c r="A162" s="184" t="s">
        <v>16</v>
      </c>
      <c r="B162" s="184">
        <v>1</v>
      </c>
      <c r="C162" s="185" t="s">
        <v>446</v>
      </c>
      <c r="D162" s="47" t="s">
        <v>609</v>
      </c>
      <c r="E162" s="185" t="s">
        <v>372</v>
      </c>
      <c r="F162" s="185" t="s">
        <v>623</v>
      </c>
    </row>
    <row r="163" spans="1:6" ht="12.75">
      <c r="A163" s="189" t="s">
        <v>16</v>
      </c>
      <c r="B163" s="189">
        <v>1</v>
      </c>
      <c r="C163" s="190" t="s">
        <v>449</v>
      </c>
      <c r="D163" s="47" t="s">
        <v>609</v>
      </c>
      <c r="E163" s="190" t="s">
        <v>363</v>
      </c>
      <c r="F163" s="190" t="s">
        <v>592</v>
      </c>
    </row>
    <row r="164" spans="1:6" ht="12.75">
      <c r="A164" s="189" t="s">
        <v>16</v>
      </c>
      <c r="B164" s="189">
        <v>1</v>
      </c>
      <c r="C164" s="190" t="s">
        <v>392</v>
      </c>
      <c r="D164" s="47" t="s">
        <v>609</v>
      </c>
      <c r="E164" s="190" t="s">
        <v>363</v>
      </c>
      <c r="F164" s="190" t="s">
        <v>592</v>
      </c>
    </row>
    <row r="165" spans="1:6" ht="12.75">
      <c r="A165" s="189" t="s">
        <v>420</v>
      </c>
      <c r="B165" s="189">
        <v>1</v>
      </c>
      <c r="C165" s="190" t="s">
        <v>513</v>
      </c>
      <c r="D165" s="47" t="s">
        <v>515</v>
      </c>
      <c r="E165" s="190" t="s">
        <v>363</v>
      </c>
      <c r="F165" s="190" t="s">
        <v>623</v>
      </c>
    </row>
    <row r="166" spans="1:6" ht="12.75">
      <c r="A166" s="184" t="s">
        <v>420</v>
      </c>
      <c r="B166" s="184">
        <v>1</v>
      </c>
      <c r="C166" s="185" t="s">
        <v>594</v>
      </c>
      <c r="D166" s="47" t="s">
        <v>515</v>
      </c>
      <c r="E166" s="185" t="s">
        <v>372</v>
      </c>
      <c r="F166" s="185" t="s">
        <v>592</v>
      </c>
    </row>
    <row r="167" spans="1:6" ht="12.75">
      <c r="A167" s="187" t="s">
        <v>7</v>
      </c>
      <c r="B167" s="187">
        <v>1</v>
      </c>
      <c r="C167" s="188" t="s">
        <v>425</v>
      </c>
      <c r="D167" s="47" t="s">
        <v>515</v>
      </c>
      <c r="E167" s="188" t="s">
        <v>365</v>
      </c>
      <c r="F167" s="188" t="s">
        <v>512</v>
      </c>
    </row>
    <row r="168" spans="1:6" ht="12.75">
      <c r="A168" s="189" t="s">
        <v>16</v>
      </c>
      <c r="B168" s="189">
        <v>1</v>
      </c>
      <c r="C168" s="190" t="s">
        <v>449</v>
      </c>
      <c r="D168" s="47" t="s">
        <v>515</v>
      </c>
      <c r="E168" s="190" t="s">
        <v>363</v>
      </c>
      <c r="F168" s="190" t="s">
        <v>558</v>
      </c>
    </row>
    <row r="169" spans="1:6" ht="12.75">
      <c r="A169" s="191" t="s">
        <v>16</v>
      </c>
      <c r="B169" s="191">
        <v>1</v>
      </c>
      <c r="C169" s="192" t="s">
        <v>456</v>
      </c>
      <c r="D169" s="47" t="s">
        <v>515</v>
      </c>
      <c r="E169" s="192" t="s">
        <v>401</v>
      </c>
      <c r="F169" s="192" t="s">
        <v>512</v>
      </c>
    </row>
    <row r="170" spans="1:6" ht="12.75">
      <c r="A170" s="187" t="s">
        <v>16</v>
      </c>
      <c r="B170" s="187">
        <v>1</v>
      </c>
      <c r="C170" s="188" t="s">
        <v>394</v>
      </c>
      <c r="D170" s="47" t="s">
        <v>515</v>
      </c>
      <c r="E170" s="188" t="s">
        <v>365</v>
      </c>
      <c r="F170" s="188" t="s">
        <v>512</v>
      </c>
    </row>
    <row r="171" spans="1:6" ht="12.75">
      <c r="A171" s="32" t="s">
        <v>11</v>
      </c>
      <c r="B171" s="32">
        <v>1</v>
      </c>
      <c r="C171" s="186" t="s">
        <v>375</v>
      </c>
      <c r="D171" s="47" t="s">
        <v>400</v>
      </c>
      <c r="E171" s="186" t="s">
        <v>414</v>
      </c>
      <c r="F171" s="186" t="s">
        <v>477</v>
      </c>
    </row>
    <row r="172" spans="1:6" ht="12.75">
      <c r="A172" s="32" t="s">
        <v>16</v>
      </c>
      <c r="B172" s="32">
        <v>1</v>
      </c>
      <c r="C172" s="186" t="s">
        <v>456</v>
      </c>
      <c r="D172" s="47" t="s">
        <v>400</v>
      </c>
      <c r="E172" s="186" t="s">
        <v>414</v>
      </c>
      <c r="F172" s="186" t="s">
        <v>477</v>
      </c>
    </row>
    <row r="173" spans="1:6" ht="12.75">
      <c r="A173" s="191" t="s">
        <v>398</v>
      </c>
      <c r="B173" s="191">
        <v>1</v>
      </c>
      <c r="C173" s="192" t="s">
        <v>399</v>
      </c>
      <c r="D173" s="47" t="s">
        <v>400</v>
      </c>
      <c r="E173" s="192" t="s">
        <v>401</v>
      </c>
      <c r="F173" s="192" t="s">
        <v>1</v>
      </c>
    </row>
    <row r="174" spans="1:6" ht="12.75">
      <c r="A174" s="189" t="s">
        <v>16</v>
      </c>
      <c r="B174" s="189">
        <v>1</v>
      </c>
      <c r="C174" s="190" t="s">
        <v>571</v>
      </c>
      <c r="D174" s="47" t="s">
        <v>572</v>
      </c>
      <c r="E174" s="190" t="s">
        <v>363</v>
      </c>
      <c r="F174" s="190" t="s">
        <v>558</v>
      </c>
    </row>
    <row r="175" spans="1:6" ht="12.75">
      <c r="A175" s="184" t="s">
        <v>16</v>
      </c>
      <c r="B175" s="184">
        <v>1</v>
      </c>
      <c r="C175" s="185" t="s">
        <v>449</v>
      </c>
      <c r="D175" s="47" t="s">
        <v>539</v>
      </c>
      <c r="E175" s="185" t="s">
        <v>372</v>
      </c>
      <c r="F175" s="185" t="s">
        <v>512</v>
      </c>
    </row>
    <row r="176" spans="1:6" ht="12.75">
      <c r="A176" s="191" t="s">
        <v>16</v>
      </c>
      <c r="B176" s="191">
        <v>1</v>
      </c>
      <c r="C176" s="192" t="s">
        <v>456</v>
      </c>
      <c r="D176" s="47" t="s">
        <v>539</v>
      </c>
      <c r="E176" s="192" t="s">
        <v>401</v>
      </c>
      <c r="F176" s="192" t="s">
        <v>592</v>
      </c>
    </row>
    <row r="177" spans="1:6" ht="12.75">
      <c r="A177" s="189" t="s">
        <v>14</v>
      </c>
      <c r="B177" s="189">
        <v>1</v>
      </c>
      <c r="C177" s="190" t="s">
        <v>384</v>
      </c>
      <c r="D177" s="47" t="s">
        <v>532</v>
      </c>
      <c r="E177" s="190" t="s">
        <v>363</v>
      </c>
      <c r="F177" s="190" t="s">
        <v>512</v>
      </c>
    </row>
    <row r="178" spans="1:6" ht="12.75">
      <c r="A178" s="187" t="s">
        <v>14</v>
      </c>
      <c r="B178" s="187">
        <v>1</v>
      </c>
      <c r="C178" s="188" t="s">
        <v>384</v>
      </c>
      <c r="D178" s="47" t="s">
        <v>532</v>
      </c>
      <c r="E178" s="188" t="s">
        <v>365</v>
      </c>
      <c r="F178" s="188" t="s">
        <v>674</v>
      </c>
    </row>
    <row r="179" spans="1:6" ht="12.75">
      <c r="A179" s="191" t="s">
        <v>16</v>
      </c>
      <c r="B179" s="191">
        <v>1</v>
      </c>
      <c r="C179" s="192" t="s">
        <v>449</v>
      </c>
      <c r="D179" s="47" t="s">
        <v>532</v>
      </c>
      <c r="E179" s="192" t="s">
        <v>401</v>
      </c>
      <c r="F179" s="192" t="s">
        <v>558</v>
      </c>
    </row>
    <row r="180" spans="1:6" ht="12.75">
      <c r="A180" s="191" t="s">
        <v>16</v>
      </c>
      <c r="B180" s="191">
        <v>1</v>
      </c>
      <c r="C180" s="192" t="s">
        <v>456</v>
      </c>
      <c r="D180" s="47" t="s">
        <v>532</v>
      </c>
      <c r="E180" s="192" t="s">
        <v>401</v>
      </c>
      <c r="F180" s="192" t="s">
        <v>512</v>
      </c>
    </row>
    <row r="181" spans="1:6" ht="12.75">
      <c r="A181" s="184" t="s">
        <v>11</v>
      </c>
      <c r="B181" s="184">
        <v>1</v>
      </c>
      <c r="C181" s="185" t="s">
        <v>375</v>
      </c>
      <c r="D181" s="47" t="s">
        <v>648</v>
      </c>
      <c r="E181" s="185" t="s">
        <v>372</v>
      </c>
      <c r="F181" s="185" t="s">
        <v>646</v>
      </c>
    </row>
    <row r="182" spans="1:6" ht="12.75">
      <c r="A182" s="184" t="s">
        <v>17</v>
      </c>
      <c r="B182" s="184">
        <v>1</v>
      </c>
      <c r="C182" s="185" t="s">
        <v>583</v>
      </c>
      <c r="D182" s="47" t="s">
        <v>654</v>
      </c>
      <c r="E182" s="185" t="s">
        <v>372</v>
      </c>
      <c r="F182" s="185" t="s">
        <v>646</v>
      </c>
    </row>
    <row r="183" spans="1:6" ht="12.75">
      <c r="A183" s="184" t="s">
        <v>16</v>
      </c>
      <c r="B183" s="184">
        <v>1</v>
      </c>
      <c r="C183" s="185" t="s">
        <v>449</v>
      </c>
      <c r="D183" s="47" t="s">
        <v>612</v>
      </c>
      <c r="E183" s="185" t="s">
        <v>372</v>
      </c>
      <c r="F183" s="185" t="s">
        <v>646</v>
      </c>
    </row>
    <row r="184" spans="1:6" ht="12.75">
      <c r="A184" s="184" t="s">
        <v>16</v>
      </c>
      <c r="B184" s="184">
        <v>1</v>
      </c>
      <c r="C184" s="185" t="s">
        <v>542</v>
      </c>
      <c r="D184" s="47" t="s">
        <v>612</v>
      </c>
      <c r="E184" s="185" t="s">
        <v>372</v>
      </c>
      <c r="F184" s="185" t="s">
        <v>646</v>
      </c>
    </row>
    <row r="185" spans="1:6" ht="12.75">
      <c r="A185" s="184" t="s">
        <v>16</v>
      </c>
      <c r="B185" s="184">
        <v>3</v>
      </c>
      <c r="C185" s="185" t="s">
        <v>453</v>
      </c>
      <c r="D185" s="47" t="s">
        <v>612</v>
      </c>
      <c r="E185" s="185" t="s">
        <v>372</v>
      </c>
      <c r="F185" s="185" t="s">
        <v>592</v>
      </c>
    </row>
    <row r="186" spans="1:6" ht="12.75">
      <c r="A186" s="184" t="s">
        <v>16</v>
      </c>
      <c r="B186" s="184">
        <v>3</v>
      </c>
      <c r="C186" s="185" t="s">
        <v>453</v>
      </c>
      <c r="D186" s="47" t="s">
        <v>612</v>
      </c>
      <c r="E186" s="185" t="s">
        <v>372</v>
      </c>
      <c r="F186" s="185" t="s">
        <v>646</v>
      </c>
    </row>
    <row r="187" spans="1:6" ht="12.75">
      <c r="A187" s="184" t="s">
        <v>16</v>
      </c>
      <c r="B187" s="184">
        <v>1</v>
      </c>
      <c r="C187" s="185" t="s">
        <v>498</v>
      </c>
      <c r="D187" s="47" t="s">
        <v>662</v>
      </c>
      <c r="E187" s="185" t="s">
        <v>372</v>
      </c>
      <c r="F187" s="185" t="s">
        <v>656</v>
      </c>
    </row>
    <row r="188" spans="1:6" ht="12.75">
      <c r="A188" s="183" t="s">
        <v>9</v>
      </c>
      <c r="B188" s="183">
        <v>1</v>
      </c>
      <c r="C188" s="86" t="s">
        <v>10</v>
      </c>
      <c r="D188" s="47" t="s">
        <v>526</v>
      </c>
      <c r="F188" s="86" t="s">
        <v>512</v>
      </c>
    </row>
    <row r="189" spans="1:6" ht="12.75">
      <c r="A189" s="187" t="s">
        <v>11</v>
      </c>
      <c r="B189" s="187">
        <v>1</v>
      </c>
      <c r="C189" s="188" t="s">
        <v>375</v>
      </c>
      <c r="D189" s="47" t="s">
        <v>526</v>
      </c>
      <c r="E189" s="188" t="s">
        <v>365</v>
      </c>
      <c r="F189" s="188" t="s">
        <v>592</v>
      </c>
    </row>
    <row r="190" spans="1:6" ht="12.75">
      <c r="A190" s="184" t="s">
        <v>9</v>
      </c>
      <c r="B190" s="184">
        <v>1</v>
      </c>
      <c r="C190" s="185" t="s">
        <v>10</v>
      </c>
      <c r="D190" s="47" t="s">
        <v>373</v>
      </c>
      <c r="E190" s="185" t="s">
        <v>372</v>
      </c>
      <c r="F190" s="185" t="s">
        <v>1</v>
      </c>
    </row>
    <row r="191" spans="1:6" ht="12.75">
      <c r="A191" s="184" t="s">
        <v>9</v>
      </c>
      <c r="B191" s="184">
        <v>1</v>
      </c>
      <c r="C191" s="185" t="s">
        <v>10</v>
      </c>
      <c r="D191" s="47" t="s">
        <v>373</v>
      </c>
      <c r="E191" s="185" t="s">
        <v>372</v>
      </c>
      <c r="F191" s="185" t="s">
        <v>592</v>
      </c>
    </row>
    <row r="192" spans="1:6" ht="12.75">
      <c r="A192" s="32" t="s">
        <v>11</v>
      </c>
      <c r="B192" s="32">
        <v>1</v>
      </c>
      <c r="C192" s="186" t="s">
        <v>375</v>
      </c>
      <c r="D192" s="47" t="s">
        <v>659</v>
      </c>
      <c r="E192" s="186" t="s">
        <v>414</v>
      </c>
      <c r="F192" s="186" t="s">
        <v>656</v>
      </c>
    </row>
    <row r="193" spans="1:6" ht="12.75">
      <c r="A193" s="184" t="s">
        <v>11</v>
      </c>
      <c r="B193" s="184">
        <v>1</v>
      </c>
      <c r="C193" s="185" t="s">
        <v>375</v>
      </c>
      <c r="D193" s="47" t="s">
        <v>566</v>
      </c>
      <c r="E193" s="185" t="s">
        <v>372</v>
      </c>
      <c r="F193" s="185" t="s">
        <v>558</v>
      </c>
    </row>
    <row r="194" spans="1:6" ht="12.75">
      <c r="A194" s="187" t="s">
        <v>12</v>
      </c>
      <c r="B194" s="187">
        <v>1</v>
      </c>
      <c r="C194" s="188" t="s">
        <v>13</v>
      </c>
      <c r="D194" s="47" t="s">
        <v>634</v>
      </c>
      <c r="E194" s="188" t="s">
        <v>365</v>
      </c>
      <c r="F194" s="188" t="s">
        <v>623</v>
      </c>
    </row>
    <row r="195" spans="1:6" ht="12.75">
      <c r="A195" s="183" t="s">
        <v>12</v>
      </c>
      <c r="B195" s="183">
        <v>1</v>
      </c>
      <c r="C195" s="86" t="s">
        <v>13</v>
      </c>
      <c r="D195" s="47" t="s">
        <v>634</v>
      </c>
      <c r="F195" s="86" t="s">
        <v>623</v>
      </c>
    </row>
    <row r="196" spans="1:6" ht="12.75">
      <c r="A196" s="187" t="s">
        <v>51</v>
      </c>
      <c r="B196" s="187">
        <v>1</v>
      </c>
      <c r="C196" s="188" t="s">
        <v>366</v>
      </c>
      <c r="D196" s="47" t="s">
        <v>598</v>
      </c>
      <c r="E196" s="188" t="s">
        <v>365</v>
      </c>
      <c r="F196" s="188" t="s">
        <v>592</v>
      </c>
    </row>
    <row r="197" spans="1:6" ht="12.75">
      <c r="A197" s="183" t="s">
        <v>11</v>
      </c>
      <c r="B197" s="183">
        <v>1</v>
      </c>
      <c r="C197" s="86" t="s">
        <v>375</v>
      </c>
      <c r="D197" s="47" t="s">
        <v>527</v>
      </c>
      <c r="F197" s="86" t="s">
        <v>512</v>
      </c>
    </row>
    <row r="198" spans="1:6" ht="12.75">
      <c r="A198" s="189" t="s">
        <v>12</v>
      </c>
      <c r="B198" s="189">
        <v>1</v>
      </c>
      <c r="C198" s="190" t="s">
        <v>13</v>
      </c>
      <c r="D198" s="47" t="s">
        <v>527</v>
      </c>
      <c r="E198" s="190" t="s">
        <v>363</v>
      </c>
      <c r="F198" s="190" t="s">
        <v>558</v>
      </c>
    </row>
    <row r="199" spans="1:6" ht="12.75">
      <c r="A199" s="187" t="s">
        <v>6</v>
      </c>
      <c r="B199" s="187">
        <v>1</v>
      </c>
      <c r="C199" s="188" t="s">
        <v>361</v>
      </c>
      <c r="D199" s="47" t="s">
        <v>379</v>
      </c>
      <c r="E199" s="188" t="s">
        <v>365</v>
      </c>
      <c r="F199" s="188" t="s">
        <v>512</v>
      </c>
    </row>
    <row r="200" spans="1:6" ht="12.75">
      <c r="A200" s="184" t="s">
        <v>11</v>
      </c>
      <c r="B200" s="184">
        <v>1</v>
      </c>
      <c r="C200" s="185" t="s">
        <v>375</v>
      </c>
      <c r="D200" s="47" t="s">
        <v>379</v>
      </c>
      <c r="E200" s="185" t="s">
        <v>372</v>
      </c>
      <c r="F200" s="185" t="s">
        <v>512</v>
      </c>
    </row>
    <row r="201" spans="1:6" ht="12.75">
      <c r="A201" s="184" t="s">
        <v>11</v>
      </c>
      <c r="B201" s="184">
        <v>1</v>
      </c>
      <c r="C201" s="185" t="s">
        <v>375</v>
      </c>
      <c r="D201" s="47" t="s">
        <v>379</v>
      </c>
      <c r="E201" s="185" t="s">
        <v>372</v>
      </c>
      <c r="F201" s="185" t="s">
        <v>558</v>
      </c>
    </row>
    <row r="202" spans="1:6" ht="12.75">
      <c r="A202" s="187" t="s">
        <v>11</v>
      </c>
      <c r="B202" s="187">
        <v>2</v>
      </c>
      <c r="C202" s="188" t="s">
        <v>375</v>
      </c>
      <c r="D202" s="47" t="s">
        <v>379</v>
      </c>
      <c r="E202" s="188" t="s">
        <v>365</v>
      </c>
      <c r="F202" s="188" t="s">
        <v>512</v>
      </c>
    </row>
    <row r="203" spans="1:6" ht="12.75">
      <c r="A203" s="187" t="s">
        <v>11</v>
      </c>
      <c r="B203" s="187">
        <v>2</v>
      </c>
      <c r="C203" s="188" t="s">
        <v>375</v>
      </c>
      <c r="D203" s="47" t="s">
        <v>379</v>
      </c>
      <c r="E203" s="188" t="s">
        <v>365</v>
      </c>
      <c r="F203" s="188" t="s">
        <v>558</v>
      </c>
    </row>
    <row r="204" spans="1:6" ht="12.75">
      <c r="A204" s="184" t="s">
        <v>12</v>
      </c>
      <c r="B204" s="184">
        <v>1</v>
      </c>
      <c r="C204" s="185" t="s">
        <v>13</v>
      </c>
      <c r="D204" s="47" t="s">
        <v>379</v>
      </c>
      <c r="E204" s="185" t="s">
        <v>372</v>
      </c>
      <c r="F204" s="185" t="s">
        <v>1</v>
      </c>
    </row>
    <row r="205" spans="1:6" ht="12.75">
      <c r="A205" s="189" t="s">
        <v>12</v>
      </c>
      <c r="B205" s="189">
        <v>1</v>
      </c>
      <c r="C205" s="190" t="s">
        <v>13</v>
      </c>
      <c r="D205" s="47" t="s">
        <v>379</v>
      </c>
      <c r="E205" s="190" t="s">
        <v>363</v>
      </c>
      <c r="F205" s="190" t="s">
        <v>477</v>
      </c>
    </row>
    <row r="206" spans="1:6" ht="12.75">
      <c r="A206" s="184" t="s">
        <v>12</v>
      </c>
      <c r="B206" s="184">
        <v>2</v>
      </c>
      <c r="C206" s="185" t="s">
        <v>13</v>
      </c>
      <c r="D206" s="47" t="s">
        <v>379</v>
      </c>
      <c r="E206" s="185" t="s">
        <v>372</v>
      </c>
      <c r="F206" s="185" t="s">
        <v>558</v>
      </c>
    </row>
    <row r="207" spans="1:6" ht="12.75">
      <c r="A207" s="184" t="s">
        <v>12</v>
      </c>
      <c r="B207" s="184">
        <v>8</v>
      </c>
      <c r="C207" s="185" t="s">
        <v>13</v>
      </c>
      <c r="D207" s="47" t="s">
        <v>379</v>
      </c>
      <c r="E207" s="185" t="s">
        <v>372</v>
      </c>
      <c r="F207" s="185" t="s">
        <v>512</v>
      </c>
    </row>
    <row r="208" spans="1:6" ht="12.75">
      <c r="A208" s="187" t="s">
        <v>12</v>
      </c>
      <c r="B208" s="187">
        <v>9</v>
      </c>
      <c r="C208" s="188" t="s">
        <v>13</v>
      </c>
      <c r="D208" s="47" t="s">
        <v>379</v>
      </c>
      <c r="E208" s="188" t="s">
        <v>365</v>
      </c>
      <c r="F208" s="188" t="s">
        <v>558</v>
      </c>
    </row>
    <row r="209" spans="1:6" ht="12.75">
      <c r="A209" s="187" t="s">
        <v>12</v>
      </c>
      <c r="B209" s="187">
        <v>15</v>
      </c>
      <c r="C209" s="188" t="s">
        <v>13</v>
      </c>
      <c r="D209" s="47" t="s">
        <v>379</v>
      </c>
      <c r="E209" s="188" t="s">
        <v>365</v>
      </c>
      <c r="F209" s="188" t="s">
        <v>512</v>
      </c>
    </row>
    <row r="210" spans="1:6" ht="12.75">
      <c r="A210" s="184" t="s">
        <v>17</v>
      </c>
      <c r="B210" s="184">
        <v>1</v>
      </c>
      <c r="C210" s="185" t="s">
        <v>397</v>
      </c>
      <c r="D210" s="47" t="s">
        <v>379</v>
      </c>
      <c r="E210" s="185" t="s">
        <v>372</v>
      </c>
      <c r="F210" s="185" t="s">
        <v>1</v>
      </c>
    </row>
    <row r="211" spans="1:6" ht="12.75">
      <c r="A211" s="189" t="s">
        <v>368</v>
      </c>
      <c r="B211" s="189">
        <v>1</v>
      </c>
      <c r="C211" s="190" t="s">
        <v>8</v>
      </c>
      <c r="D211" s="47" t="s">
        <v>472</v>
      </c>
      <c r="E211" s="190" t="s">
        <v>363</v>
      </c>
      <c r="F211" s="190" t="s">
        <v>558</v>
      </c>
    </row>
    <row r="212" spans="1:6" ht="12.75">
      <c r="A212" s="187" t="s">
        <v>18</v>
      </c>
      <c r="B212" s="187">
        <v>1</v>
      </c>
      <c r="C212" s="188" t="s">
        <v>8</v>
      </c>
      <c r="D212" s="47" t="s">
        <v>472</v>
      </c>
      <c r="E212" s="188" t="s">
        <v>365</v>
      </c>
      <c r="F212" s="188" t="s">
        <v>558</v>
      </c>
    </row>
    <row r="213" spans="1:6" ht="12.75">
      <c r="A213" s="184" t="s">
        <v>18</v>
      </c>
      <c r="B213" s="184">
        <v>1</v>
      </c>
      <c r="C213" s="185" t="s">
        <v>471</v>
      </c>
      <c r="D213" s="47" t="s">
        <v>472</v>
      </c>
      <c r="E213" s="185" t="s">
        <v>372</v>
      </c>
      <c r="F213" s="185" t="s">
        <v>592</v>
      </c>
    </row>
    <row r="214" spans="1:6" ht="12.75">
      <c r="A214" s="184" t="s">
        <v>18</v>
      </c>
      <c r="B214" s="184">
        <v>1</v>
      </c>
      <c r="C214" s="185" t="s">
        <v>471</v>
      </c>
      <c r="D214" s="47" t="s">
        <v>472</v>
      </c>
      <c r="E214" s="185" t="s">
        <v>372</v>
      </c>
      <c r="F214" s="185" t="s">
        <v>623</v>
      </c>
    </row>
    <row r="215" spans="1:6" ht="12.75">
      <c r="A215" s="189" t="s">
        <v>18</v>
      </c>
      <c r="B215" s="189">
        <v>1</v>
      </c>
      <c r="C215" s="190" t="s">
        <v>471</v>
      </c>
      <c r="D215" s="47" t="s">
        <v>472</v>
      </c>
      <c r="E215" s="190" t="s">
        <v>370</v>
      </c>
      <c r="F215" s="190" t="s">
        <v>623</v>
      </c>
    </row>
    <row r="216" spans="1:6" ht="12.75">
      <c r="A216" s="189" t="s">
        <v>18</v>
      </c>
      <c r="B216" s="189">
        <v>1</v>
      </c>
      <c r="C216" s="190" t="s">
        <v>471</v>
      </c>
      <c r="D216" s="47" t="s">
        <v>472</v>
      </c>
      <c r="E216" s="190" t="s">
        <v>363</v>
      </c>
      <c r="F216" s="190" t="s">
        <v>512</v>
      </c>
    </row>
    <row r="217" spans="1:6" ht="12.75">
      <c r="A217" s="183" t="s">
        <v>18</v>
      </c>
      <c r="B217" s="183">
        <v>1</v>
      </c>
      <c r="C217" s="86" t="s">
        <v>471</v>
      </c>
      <c r="D217" s="47" t="s">
        <v>472</v>
      </c>
      <c r="F217" s="86" t="s">
        <v>656</v>
      </c>
    </row>
    <row r="218" spans="1:6" ht="12.75">
      <c r="A218" s="184" t="s">
        <v>18</v>
      </c>
      <c r="B218" s="184">
        <v>2</v>
      </c>
      <c r="C218" s="185" t="s">
        <v>471</v>
      </c>
      <c r="D218" s="47" t="s">
        <v>472</v>
      </c>
      <c r="E218" s="185" t="s">
        <v>372</v>
      </c>
      <c r="F218" s="185" t="s">
        <v>674</v>
      </c>
    </row>
    <row r="219" spans="1:6" ht="12.75">
      <c r="A219" s="189" t="s">
        <v>18</v>
      </c>
      <c r="B219" s="189">
        <v>2</v>
      </c>
      <c r="C219" s="190" t="s">
        <v>471</v>
      </c>
      <c r="D219" s="47" t="s">
        <v>472</v>
      </c>
      <c r="E219" s="190" t="s">
        <v>363</v>
      </c>
      <c r="F219" s="190" t="s">
        <v>423</v>
      </c>
    </row>
    <row r="220" spans="1:6" ht="12.75">
      <c r="A220" s="187" t="s">
        <v>18</v>
      </c>
      <c r="B220" s="187">
        <v>5</v>
      </c>
      <c r="C220" s="188" t="s">
        <v>471</v>
      </c>
      <c r="D220" s="47" t="s">
        <v>472</v>
      </c>
      <c r="E220" s="188" t="s">
        <v>365</v>
      </c>
      <c r="F220" s="188" t="s">
        <v>592</v>
      </c>
    </row>
    <row r="221" spans="1:6" ht="12.75">
      <c r="A221" s="184" t="s">
        <v>368</v>
      </c>
      <c r="B221" s="184">
        <v>1</v>
      </c>
      <c r="C221" s="185" t="s">
        <v>434</v>
      </c>
      <c r="D221" s="47" t="s">
        <v>631</v>
      </c>
      <c r="E221" s="185" t="s">
        <v>372</v>
      </c>
      <c r="F221" s="185" t="s">
        <v>623</v>
      </c>
    </row>
    <row r="222" spans="1:6" ht="12.75">
      <c r="A222" s="184" t="s">
        <v>18</v>
      </c>
      <c r="B222" s="184">
        <v>1</v>
      </c>
      <c r="C222" s="185" t="s">
        <v>412</v>
      </c>
      <c r="D222" s="47" t="s">
        <v>474</v>
      </c>
      <c r="E222" s="185" t="s">
        <v>372</v>
      </c>
      <c r="F222" s="185" t="s">
        <v>423</v>
      </c>
    </row>
    <row r="223" spans="1:6" ht="12.75">
      <c r="A223" s="184" t="s">
        <v>368</v>
      </c>
      <c r="B223" s="184">
        <v>1</v>
      </c>
      <c r="C223" s="185" t="s">
        <v>8</v>
      </c>
      <c r="D223" s="47" t="s">
        <v>432</v>
      </c>
      <c r="E223" s="185" t="s">
        <v>372</v>
      </c>
      <c r="F223" s="185" t="s">
        <v>423</v>
      </c>
    </row>
    <row r="224" spans="1:6" ht="12.75">
      <c r="A224" s="184" t="s">
        <v>589</v>
      </c>
      <c r="B224" s="184">
        <v>1</v>
      </c>
      <c r="C224" s="185" t="s">
        <v>590</v>
      </c>
      <c r="D224" s="47" t="s">
        <v>478</v>
      </c>
      <c r="E224" s="185" t="s">
        <v>372</v>
      </c>
      <c r="F224" s="185" t="s">
        <v>674</v>
      </c>
    </row>
    <row r="225" spans="1:6" ht="12.75">
      <c r="A225" s="184" t="s">
        <v>420</v>
      </c>
      <c r="B225" s="184">
        <v>1</v>
      </c>
      <c r="C225" s="185" t="s">
        <v>421</v>
      </c>
      <c r="D225" s="47" t="s">
        <v>478</v>
      </c>
      <c r="E225" s="185" t="s">
        <v>372</v>
      </c>
      <c r="F225" s="185" t="s">
        <v>477</v>
      </c>
    </row>
    <row r="226" spans="1:6" ht="12.75">
      <c r="A226" s="184" t="s">
        <v>420</v>
      </c>
      <c r="B226" s="184">
        <v>1</v>
      </c>
      <c r="C226" s="185" t="s">
        <v>421</v>
      </c>
      <c r="D226" s="47" t="s">
        <v>478</v>
      </c>
      <c r="E226" s="185" t="s">
        <v>372</v>
      </c>
      <c r="F226" s="185" t="s">
        <v>623</v>
      </c>
    </row>
    <row r="227" spans="1:6" ht="12.75">
      <c r="A227" s="184" t="s">
        <v>420</v>
      </c>
      <c r="B227" s="184">
        <v>1</v>
      </c>
      <c r="C227" s="185" t="s">
        <v>513</v>
      </c>
      <c r="D227" s="47" t="s">
        <v>478</v>
      </c>
      <c r="E227" s="185" t="s">
        <v>372</v>
      </c>
      <c r="F227" s="185" t="s">
        <v>623</v>
      </c>
    </row>
    <row r="228" spans="1:6" ht="12.75">
      <c r="A228" s="184" t="s">
        <v>368</v>
      </c>
      <c r="B228" s="184">
        <v>1</v>
      </c>
      <c r="C228" s="185" t="s">
        <v>8</v>
      </c>
      <c r="D228" s="47" t="s">
        <v>600</v>
      </c>
      <c r="E228" s="185" t="s">
        <v>372</v>
      </c>
      <c r="F228" s="185" t="s">
        <v>592</v>
      </c>
    </row>
    <row r="229" spans="1:6" ht="12.75">
      <c r="A229" s="184" t="s">
        <v>12</v>
      </c>
      <c r="B229" s="184">
        <v>1</v>
      </c>
      <c r="C229" s="185" t="s">
        <v>13</v>
      </c>
      <c r="D229" s="47" t="s">
        <v>380</v>
      </c>
      <c r="E229" s="185" t="s">
        <v>372</v>
      </c>
      <c r="F229" s="185" t="s">
        <v>1</v>
      </c>
    </row>
    <row r="230" spans="1:6" ht="12.75">
      <c r="A230" s="184" t="s">
        <v>130</v>
      </c>
      <c r="B230" s="184">
        <v>1</v>
      </c>
      <c r="C230" s="185" t="s">
        <v>428</v>
      </c>
      <c r="D230" s="47" t="s">
        <v>430</v>
      </c>
      <c r="E230" s="185" t="s">
        <v>372</v>
      </c>
      <c r="F230" s="185" t="s">
        <v>423</v>
      </c>
    </row>
    <row r="231" spans="1:6" ht="12.75">
      <c r="A231" s="184" t="s">
        <v>6</v>
      </c>
      <c r="B231" s="184">
        <v>1</v>
      </c>
      <c r="C231" s="185" t="s">
        <v>361</v>
      </c>
      <c r="D231" s="47" t="s">
        <v>381</v>
      </c>
      <c r="E231" s="185" t="s">
        <v>372</v>
      </c>
      <c r="F231" s="185" t="s">
        <v>423</v>
      </c>
    </row>
    <row r="232" spans="1:6" ht="12.75">
      <c r="A232" s="187" t="s">
        <v>6</v>
      </c>
      <c r="B232" s="187">
        <v>1</v>
      </c>
      <c r="C232" s="188" t="s">
        <v>361</v>
      </c>
      <c r="D232" s="47" t="s">
        <v>381</v>
      </c>
      <c r="E232" s="188" t="s">
        <v>365</v>
      </c>
      <c r="F232" s="188" t="s">
        <v>423</v>
      </c>
    </row>
    <row r="233" spans="1:6" ht="12.75">
      <c r="A233" s="184" t="s">
        <v>11</v>
      </c>
      <c r="B233" s="184">
        <v>1</v>
      </c>
      <c r="C233" s="185" t="s">
        <v>375</v>
      </c>
      <c r="D233" s="47" t="s">
        <v>381</v>
      </c>
      <c r="E233" s="185" t="s">
        <v>372</v>
      </c>
      <c r="F233" s="185" t="s">
        <v>477</v>
      </c>
    </row>
    <row r="234" spans="1:6" ht="12.75">
      <c r="A234" s="187" t="s">
        <v>11</v>
      </c>
      <c r="B234" s="187">
        <v>1</v>
      </c>
      <c r="C234" s="188" t="s">
        <v>375</v>
      </c>
      <c r="D234" s="47" t="s">
        <v>381</v>
      </c>
      <c r="E234" s="188" t="s">
        <v>365</v>
      </c>
      <c r="F234" s="188" t="s">
        <v>423</v>
      </c>
    </row>
    <row r="235" spans="1:6" ht="12.75">
      <c r="A235" s="184" t="s">
        <v>11</v>
      </c>
      <c r="B235" s="184">
        <v>3</v>
      </c>
      <c r="C235" s="185" t="s">
        <v>375</v>
      </c>
      <c r="D235" s="47" t="s">
        <v>381</v>
      </c>
      <c r="E235" s="185" t="s">
        <v>372</v>
      </c>
      <c r="F235" s="185" t="s">
        <v>423</v>
      </c>
    </row>
    <row r="236" spans="1:6" ht="12.75">
      <c r="A236" s="184" t="s">
        <v>12</v>
      </c>
      <c r="B236" s="184">
        <v>1</v>
      </c>
      <c r="C236" s="185" t="s">
        <v>13</v>
      </c>
      <c r="D236" s="47" t="s">
        <v>381</v>
      </c>
      <c r="E236" s="185" t="s">
        <v>372</v>
      </c>
      <c r="F236" s="185" t="s">
        <v>1</v>
      </c>
    </row>
    <row r="237" spans="1:6" ht="12.75">
      <c r="A237" s="189" t="s">
        <v>12</v>
      </c>
      <c r="B237" s="189">
        <v>1</v>
      </c>
      <c r="C237" s="190" t="s">
        <v>13</v>
      </c>
      <c r="D237" s="47" t="s">
        <v>381</v>
      </c>
      <c r="E237" s="190" t="s">
        <v>370</v>
      </c>
      <c r="F237" s="190" t="s">
        <v>423</v>
      </c>
    </row>
    <row r="238" spans="1:6" ht="12.75">
      <c r="A238" s="189" t="s">
        <v>12</v>
      </c>
      <c r="B238" s="189">
        <v>1</v>
      </c>
      <c r="C238" s="190" t="s">
        <v>13</v>
      </c>
      <c r="D238" s="47" t="s">
        <v>381</v>
      </c>
      <c r="E238" s="190" t="s">
        <v>363</v>
      </c>
      <c r="F238" s="190" t="s">
        <v>512</v>
      </c>
    </row>
    <row r="239" spans="1:6" ht="12.75">
      <c r="A239" s="187" t="s">
        <v>12</v>
      </c>
      <c r="B239" s="187">
        <v>2</v>
      </c>
      <c r="C239" s="188" t="s">
        <v>13</v>
      </c>
      <c r="D239" s="47" t="s">
        <v>381</v>
      </c>
      <c r="E239" s="188" t="s">
        <v>365</v>
      </c>
      <c r="F239" s="188" t="s">
        <v>477</v>
      </c>
    </row>
    <row r="240" spans="1:6" ht="12.75">
      <c r="A240" s="184" t="s">
        <v>12</v>
      </c>
      <c r="B240" s="184">
        <v>10</v>
      </c>
      <c r="C240" s="185" t="s">
        <v>13</v>
      </c>
      <c r="D240" s="47" t="s">
        <v>381</v>
      </c>
      <c r="E240" s="185" t="s">
        <v>372</v>
      </c>
      <c r="F240" s="185" t="s">
        <v>423</v>
      </c>
    </row>
    <row r="241" spans="1:6" ht="12.75">
      <c r="A241" s="187" t="s">
        <v>12</v>
      </c>
      <c r="B241" s="187">
        <v>15</v>
      </c>
      <c r="C241" s="188" t="s">
        <v>13</v>
      </c>
      <c r="D241" s="47" t="s">
        <v>381</v>
      </c>
      <c r="E241" s="188" t="s">
        <v>365</v>
      </c>
      <c r="F241" s="188" t="s">
        <v>423</v>
      </c>
    </row>
    <row r="242" spans="1:6" ht="12.75">
      <c r="A242" s="184" t="s">
        <v>16</v>
      </c>
      <c r="B242" s="184">
        <v>1</v>
      </c>
      <c r="C242" s="185" t="s">
        <v>498</v>
      </c>
      <c r="D242" s="47" t="s">
        <v>638</v>
      </c>
      <c r="E242" s="185" t="s">
        <v>372</v>
      </c>
      <c r="F242" s="185" t="s">
        <v>623</v>
      </c>
    </row>
    <row r="243" spans="1:6" ht="12.75">
      <c r="A243" s="184" t="s">
        <v>16</v>
      </c>
      <c r="B243" s="184">
        <v>1</v>
      </c>
      <c r="C243" s="185" t="s">
        <v>453</v>
      </c>
      <c r="D243" s="47" t="s">
        <v>613</v>
      </c>
      <c r="E243" s="185" t="s">
        <v>372</v>
      </c>
      <c r="F243" s="185" t="s">
        <v>592</v>
      </c>
    </row>
    <row r="244" spans="1:6" ht="12.75">
      <c r="A244" s="189" t="s">
        <v>18</v>
      </c>
      <c r="B244" s="189">
        <v>1</v>
      </c>
      <c r="C244" s="190" t="s">
        <v>8</v>
      </c>
      <c r="D244" s="47" t="s">
        <v>508</v>
      </c>
      <c r="E244" s="190" t="s">
        <v>363</v>
      </c>
      <c r="F244" s="190" t="s">
        <v>477</v>
      </c>
    </row>
    <row r="245" spans="1:6" ht="12.75">
      <c r="A245" s="184" t="s">
        <v>9</v>
      </c>
      <c r="B245" s="184">
        <v>1</v>
      </c>
      <c r="C245" s="185" t="s">
        <v>10</v>
      </c>
      <c r="D245" s="47" t="s">
        <v>374</v>
      </c>
      <c r="E245" s="185" t="s">
        <v>372</v>
      </c>
      <c r="F245" s="185" t="s">
        <v>1</v>
      </c>
    </row>
    <row r="246" spans="1:6" ht="12.75">
      <c r="A246" s="184" t="s">
        <v>12</v>
      </c>
      <c r="B246" s="184">
        <v>1</v>
      </c>
      <c r="C246" s="185" t="s">
        <v>13</v>
      </c>
      <c r="D246" s="47" t="s">
        <v>374</v>
      </c>
      <c r="E246" s="185" t="s">
        <v>372</v>
      </c>
      <c r="F246" s="185" t="s">
        <v>477</v>
      </c>
    </row>
    <row r="247" spans="1:6" ht="12.75">
      <c r="A247" s="32" t="s">
        <v>16</v>
      </c>
      <c r="B247" s="32">
        <v>2</v>
      </c>
      <c r="C247" s="186" t="s">
        <v>456</v>
      </c>
      <c r="D247" s="47" t="s">
        <v>664</v>
      </c>
      <c r="E247" s="186" t="s">
        <v>414</v>
      </c>
      <c r="F247" s="186" t="s">
        <v>656</v>
      </c>
    </row>
    <row r="248" spans="1:6" ht="12.75">
      <c r="A248" s="187" t="s">
        <v>16</v>
      </c>
      <c r="B248" s="187">
        <v>1</v>
      </c>
      <c r="C248" s="188" t="s">
        <v>392</v>
      </c>
      <c r="D248" s="47" t="s">
        <v>577</v>
      </c>
      <c r="E248" s="188" t="s">
        <v>365</v>
      </c>
      <c r="F248" s="188" t="s">
        <v>558</v>
      </c>
    </row>
    <row r="249" spans="1:6" ht="12.75">
      <c r="A249" s="184" t="s">
        <v>16</v>
      </c>
      <c r="B249" s="184">
        <v>1</v>
      </c>
      <c r="C249" s="185" t="s">
        <v>449</v>
      </c>
      <c r="D249" s="47" t="s">
        <v>651</v>
      </c>
      <c r="E249" s="185" t="s">
        <v>372</v>
      </c>
      <c r="F249" s="185" t="s">
        <v>646</v>
      </c>
    </row>
    <row r="250" spans="1:6" ht="12.75">
      <c r="A250" s="32" t="s">
        <v>16</v>
      </c>
      <c r="B250" s="32">
        <v>1</v>
      </c>
      <c r="C250" s="186" t="s">
        <v>498</v>
      </c>
      <c r="D250" s="47" t="s">
        <v>585</v>
      </c>
      <c r="E250" s="186" t="s">
        <v>414</v>
      </c>
      <c r="F250" s="186" t="s">
        <v>623</v>
      </c>
    </row>
    <row r="251" spans="1:6" ht="12.75">
      <c r="A251" s="189" t="s">
        <v>16</v>
      </c>
      <c r="B251" s="189">
        <v>1</v>
      </c>
      <c r="C251" s="190" t="s">
        <v>456</v>
      </c>
      <c r="D251" s="47" t="s">
        <v>585</v>
      </c>
      <c r="E251" s="190" t="s">
        <v>370</v>
      </c>
      <c r="F251" s="190" t="s">
        <v>592</v>
      </c>
    </row>
    <row r="252" spans="1:6" ht="12.75">
      <c r="A252" s="191" t="s">
        <v>398</v>
      </c>
      <c r="B252" s="191">
        <v>1</v>
      </c>
      <c r="C252" s="192" t="s">
        <v>399</v>
      </c>
      <c r="D252" s="47" t="s">
        <v>585</v>
      </c>
      <c r="E252" s="192" t="s">
        <v>401</v>
      </c>
      <c r="F252" s="192" t="s">
        <v>558</v>
      </c>
    </row>
    <row r="253" spans="1:6" ht="12.75">
      <c r="A253" s="191" t="s">
        <v>14</v>
      </c>
      <c r="B253" s="191">
        <v>1</v>
      </c>
      <c r="C253" s="192" t="s">
        <v>384</v>
      </c>
      <c r="D253" s="47" t="s">
        <v>678</v>
      </c>
      <c r="E253" s="192" t="s">
        <v>401</v>
      </c>
      <c r="F253" s="192" t="s">
        <v>674</v>
      </c>
    </row>
    <row r="254" spans="1:6" ht="12.75">
      <c r="A254" s="184" t="s">
        <v>18</v>
      </c>
      <c r="B254" s="184">
        <v>1</v>
      </c>
      <c r="C254" s="185" t="s">
        <v>8</v>
      </c>
      <c r="D254" s="47" t="s">
        <v>619</v>
      </c>
      <c r="E254" s="185" t="s">
        <v>372</v>
      </c>
      <c r="F254" s="185" t="s">
        <v>592</v>
      </c>
    </row>
    <row r="255" spans="1:6" ht="12.75">
      <c r="A255" s="184" t="s">
        <v>11</v>
      </c>
      <c r="B255" s="184">
        <v>1</v>
      </c>
      <c r="C255" s="185" t="s">
        <v>375</v>
      </c>
      <c r="D255" s="47" t="s">
        <v>567</v>
      </c>
      <c r="E255" s="185" t="s">
        <v>372</v>
      </c>
      <c r="F255" s="185" t="s">
        <v>558</v>
      </c>
    </row>
    <row r="256" spans="1:6" ht="12.75">
      <c r="A256" s="184" t="s">
        <v>16</v>
      </c>
      <c r="B256" s="184">
        <v>1</v>
      </c>
      <c r="C256" s="185" t="s">
        <v>453</v>
      </c>
      <c r="D256" s="47" t="s">
        <v>567</v>
      </c>
      <c r="E256" s="185" t="s">
        <v>372</v>
      </c>
      <c r="F256" s="185" t="s">
        <v>623</v>
      </c>
    </row>
    <row r="257" spans="1:6" ht="12.75">
      <c r="A257" s="189" t="s">
        <v>368</v>
      </c>
      <c r="B257" s="189">
        <v>1</v>
      </c>
      <c r="C257" s="190" t="s">
        <v>8</v>
      </c>
      <c r="D257" s="47" t="s">
        <v>487</v>
      </c>
      <c r="E257" s="190" t="s">
        <v>363</v>
      </c>
      <c r="F257" s="190" t="s">
        <v>477</v>
      </c>
    </row>
    <row r="258" spans="1:6" ht="12.75">
      <c r="A258" s="184" t="s">
        <v>368</v>
      </c>
      <c r="B258" s="184">
        <v>1</v>
      </c>
      <c r="C258" s="185" t="s">
        <v>524</v>
      </c>
      <c r="D258" s="47" t="s">
        <v>467</v>
      </c>
      <c r="E258" s="185" t="s">
        <v>372</v>
      </c>
      <c r="F258" s="185" t="s">
        <v>558</v>
      </c>
    </row>
    <row r="259" spans="1:6" ht="12.75">
      <c r="A259" s="184" t="s">
        <v>368</v>
      </c>
      <c r="B259" s="184">
        <v>1</v>
      </c>
      <c r="C259" s="185" t="s">
        <v>524</v>
      </c>
      <c r="D259" s="47" t="s">
        <v>467</v>
      </c>
      <c r="E259" s="185" t="s">
        <v>372</v>
      </c>
      <c r="F259" s="185" t="s">
        <v>674</v>
      </c>
    </row>
    <row r="260" spans="1:6" ht="12.75">
      <c r="A260" s="184" t="s">
        <v>18</v>
      </c>
      <c r="B260" s="184">
        <v>1</v>
      </c>
      <c r="C260" s="185" t="s">
        <v>8</v>
      </c>
      <c r="D260" s="47" t="s">
        <v>467</v>
      </c>
      <c r="E260" s="185" t="s">
        <v>372</v>
      </c>
      <c r="F260" s="185" t="s">
        <v>423</v>
      </c>
    </row>
    <row r="261" spans="1:6" ht="12.75">
      <c r="A261" s="189" t="s">
        <v>16</v>
      </c>
      <c r="B261" s="189">
        <v>2</v>
      </c>
      <c r="C261" s="190" t="s">
        <v>449</v>
      </c>
      <c r="D261" s="47" t="s">
        <v>639</v>
      </c>
      <c r="E261" s="190" t="s">
        <v>363</v>
      </c>
      <c r="F261" s="190" t="s">
        <v>623</v>
      </c>
    </row>
    <row r="262" spans="1:6" ht="12.75">
      <c r="A262" s="193" t="s">
        <v>18</v>
      </c>
      <c r="B262" s="193">
        <v>1</v>
      </c>
      <c r="C262" s="194" t="s">
        <v>412</v>
      </c>
      <c r="D262" s="47" t="s">
        <v>415</v>
      </c>
      <c r="E262" s="194" t="s">
        <v>416</v>
      </c>
      <c r="F262" s="194" t="s">
        <v>1</v>
      </c>
    </row>
    <row r="263" spans="1:6" ht="12.75">
      <c r="A263" s="184" t="s">
        <v>16</v>
      </c>
      <c r="B263" s="184">
        <v>1</v>
      </c>
      <c r="C263" s="185" t="s">
        <v>446</v>
      </c>
      <c r="D263" s="47" t="s">
        <v>649</v>
      </c>
      <c r="E263" s="185" t="s">
        <v>372</v>
      </c>
      <c r="F263" s="185" t="s">
        <v>646</v>
      </c>
    </row>
    <row r="264" spans="1:6" ht="12.75">
      <c r="A264" s="184" t="s">
        <v>16</v>
      </c>
      <c r="B264" s="184">
        <v>1</v>
      </c>
      <c r="C264" s="185" t="s">
        <v>392</v>
      </c>
      <c r="D264" s="47" t="s">
        <v>649</v>
      </c>
      <c r="E264" s="185" t="s">
        <v>372</v>
      </c>
      <c r="F264" s="185" t="s">
        <v>646</v>
      </c>
    </row>
    <row r="265" spans="1:6" ht="12.75">
      <c r="A265" s="184" t="s">
        <v>12</v>
      </c>
      <c r="B265" s="184">
        <v>1</v>
      </c>
      <c r="C265" s="185" t="s">
        <v>13</v>
      </c>
      <c r="D265" s="47" t="s">
        <v>635</v>
      </c>
      <c r="E265" s="185" t="s">
        <v>372</v>
      </c>
      <c r="F265" s="185" t="s">
        <v>623</v>
      </c>
    </row>
    <row r="266" spans="1:6" ht="12.75">
      <c r="A266" s="184" t="s">
        <v>420</v>
      </c>
      <c r="B266" s="184">
        <v>1</v>
      </c>
      <c r="C266" s="185" t="s">
        <v>421</v>
      </c>
      <c r="D266" s="47" t="s">
        <v>422</v>
      </c>
      <c r="E266" s="185" t="s">
        <v>372</v>
      </c>
      <c r="F266" s="185" t="s">
        <v>477</v>
      </c>
    </row>
    <row r="267" spans="1:6" ht="12.75">
      <c r="A267" s="189" t="s">
        <v>420</v>
      </c>
      <c r="B267" s="189">
        <v>1</v>
      </c>
      <c r="C267" s="190" t="s">
        <v>421</v>
      </c>
      <c r="D267" s="47" t="s">
        <v>422</v>
      </c>
      <c r="E267" s="190" t="s">
        <v>363</v>
      </c>
      <c r="F267" s="190" t="s">
        <v>512</v>
      </c>
    </row>
    <row r="268" spans="1:6" ht="12.75">
      <c r="A268" s="187" t="s">
        <v>420</v>
      </c>
      <c r="B268" s="187">
        <v>1</v>
      </c>
      <c r="C268" s="188" t="s">
        <v>421</v>
      </c>
      <c r="D268" s="47" t="s">
        <v>422</v>
      </c>
      <c r="E268" s="188" t="s">
        <v>365</v>
      </c>
      <c r="F268" s="188" t="s">
        <v>423</v>
      </c>
    </row>
    <row r="269" spans="1:6" ht="12.75">
      <c r="A269" s="183" t="s">
        <v>420</v>
      </c>
      <c r="B269" s="183">
        <v>1</v>
      </c>
      <c r="C269" s="86" t="s">
        <v>421</v>
      </c>
      <c r="D269" s="47" t="s">
        <v>422</v>
      </c>
      <c r="F269" s="86" t="s">
        <v>592</v>
      </c>
    </row>
    <row r="270" spans="1:6" ht="12.75">
      <c r="A270" s="189" t="s">
        <v>420</v>
      </c>
      <c r="B270" s="189">
        <v>2</v>
      </c>
      <c r="C270" s="190" t="s">
        <v>421</v>
      </c>
      <c r="D270" s="47" t="s">
        <v>422</v>
      </c>
      <c r="E270" s="190" t="s">
        <v>363</v>
      </c>
      <c r="F270" s="190" t="s">
        <v>477</v>
      </c>
    </row>
    <row r="271" spans="1:6" ht="12.75">
      <c r="A271" s="184" t="s">
        <v>420</v>
      </c>
      <c r="B271" s="184">
        <v>3</v>
      </c>
      <c r="C271" s="185" t="s">
        <v>421</v>
      </c>
      <c r="D271" s="47" t="s">
        <v>422</v>
      </c>
      <c r="E271" s="185" t="s">
        <v>372</v>
      </c>
      <c r="F271" s="185" t="s">
        <v>423</v>
      </c>
    </row>
    <row r="272" spans="1:6" ht="12.75">
      <c r="A272" s="184" t="s">
        <v>420</v>
      </c>
      <c r="B272" s="184">
        <v>1</v>
      </c>
      <c r="C272" s="185" t="s">
        <v>675</v>
      </c>
      <c r="D272" s="47" t="s">
        <v>422</v>
      </c>
      <c r="E272" s="185" t="s">
        <v>372</v>
      </c>
      <c r="F272" s="185" t="s">
        <v>674</v>
      </c>
    </row>
    <row r="273" spans="1:6" ht="12.75">
      <c r="A273" s="189" t="s">
        <v>420</v>
      </c>
      <c r="B273" s="189">
        <v>1</v>
      </c>
      <c r="C273" s="190" t="s">
        <v>624</v>
      </c>
      <c r="D273" s="47" t="s">
        <v>422</v>
      </c>
      <c r="E273" s="190" t="s">
        <v>370</v>
      </c>
      <c r="F273" s="190" t="s">
        <v>623</v>
      </c>
    </row>
    <row r="274" spans="1:6" ht="12.75">
      <c r="A274" s="187" t="s">
        <v>420</v>
      </c>
      <c r="B274" s="187">
        <v>1</v>
      </c>
      <c r="C274" s="188" t="s">
        <v>513</v>
      </c>
      <c r="D274" s="47" t="s">
        <v>422</v>
      </c>
      <c r="E274" s="188" t="s">
        <v>365</v>
      </c>
      <c r="F274" s="188" t="s">
        <v>623</v>
      </c>
    </row>
    <row r="275" spans="1:6" ht="12.75">
      <c r="A275" s="183" t="s">
        <v>420</v>
      </c>
      <c r="B275" s="183">
        <v>1</v>
      </c>
      <c r="C275" s="86" t="s">
        <v>513</v>
      </c>
      <c r="D275" s="47" t="s">
        <v>422</v>
      </c>
      <c r="F275" s="86" t="s">
        <v>592</v>
      </c>
    </row>
    <row r="276" spans="1:6" ht="12.75">
      <c r="A276" s="189" t="s">
        <v>420</v>
      </c>
      <c r="B276" s="189">
        <v>1</v>
      </c>
      <c r="C276" s="190" t="s">
        <v>479</v>
      </c>
      <c r="D276" s="47" t="s">
        <v>422</v>
      </c>
      <c r="E276" s="190" t="s">
        <v>363</v>
      </c>
      <c r="F276" s="190" t="s">
        <v>477</v>
      </c>
    </row>
    <row r="277" spans="1:6" ht="12.75">
      <c r="A277" s="189" t="s">
        <v>420</v>
      </c>
      <c r="B277" s="189">
        <v>1</v>
      </c>
      <c r="C277" s="190" t="s">
        <v>479</v>
      </c>
      <c r="D277" s="47" t="s">
        <v>422</v>
      </c>
      <c r="E277" s="190" t="s">
        <v>363</v>
      </c>
      <c r="F277" s="190" t="s">
        <v>592</v>
      </c>
    </row>
    <row r="278" spans="1:6" ht="12.75">
      <c r="A278" s="187" t="s">
        <v>420</v>
      </c>
      <c r="B278" s="187">
        <v>1</v>
      </c>
      <c r="C278" s="188" t="s">
        <v>479</v>
      </c>
      <c r="D278" s="47" t="s">
        <v>422</v>
      </c>
      <c r="E278" s="188" t="s">
        <v>365</v>
      </c>
      <c r="F278" s="188" t="s">
        <v>477</v>
      </c>
    </row>
    <row r="279" spans="1:6" ht="12.75">
      <c r="A279" s="189" t="s">
        <v>420</v>
      </c>
      <c r="B279" s="189">
        <v>2</v>
      </c>
      <c r="C279" s="190" t="s">
        <v>479</v>
      </c>
      <c r="D279" s="47" t="s">
        <v>422</v>
      </c>
      <c r="E279" s="190" t="s">
        <v>363</v>
      </c>
      <c r="F279" s="190" t="s">
        <v>512</v>
      </c>
    </row>
    <row r="280" spans="1:6" ht="12.75">
      <c r="A280" s="187" t="s">
        <v>589</v>
      </c>
      <c r="B280" s="187">
        <v>1</v>
      </c>
      <c r="C280" s="188" t="s">
        <v>590</v>
      </c>
      <c r="D280" s="47" t="s">
        <v>622</v>
      </c>
      <c r="E280" s="188" t="s">
        <v>365</v>
      </c>
      <c r="F280" s="188" t="s">
        <v>623</v>
      </c>
    </row>
    <row r="281" spans="1:6" ht="12.75">
      <c r="A281" s="187" t="s">
        <v>420</v>
      </c>
      <c r="B281" s="187">
        <v>1</v>
      </c>
      <c r="C281" s="188" t="s">
        <v>421</v>
      </c>
      <c r="D281" s="47" t="s">
        <v>622</v>
      </c>
      <c r="E281" s="188" t="s">
        <v>365</v>
      </c>
      <c r="F281" s="188" t="s">
        <v>623</v>
      </c>
    </row>
    <row r="282" spans="1:6" ht="12.75">
      <c r="A282" s="187" t="s">
        <v>420</v>
      </c>
      <c r="B282" s="187">
        <v>2</v>
      </c>
      <c r="C282" s="188" t="s">
        <v>513</v>
      </c>
      <c r="D282" s="47" t="s">
        <v>622</v>
      </c>
      <c r="E282" s="188" t="s">
        <v>365</v>
      </c>
      <c r="F282" s="188" t="s">
        <v>623</v>
      </c>
    </row>
    <row r="283" spans="1:6" ht="12.75">
      <c r="A283" s="184" t="s">
        <v>589</v>
      </c>
      <c r="B283" s="184">
        <v>2</v>
      </c>
      <c r="C283" s="185" t="s">
        <v>590</v>
      </c>
      <c r="D283" s="47" t="s">
        <v>591</v>
      </c>
      <c r="E283" s="185" t="s">
        <v>372</v>
      </c>
      <c r="F283" s="185" t="s">
        <v>592</v>
      </c>
    </row>
    <row r="284" spans="1:6" ht="12.75">
      <c r="A284" s="184" t="s">
        <v>7</v>
      </c>
      <c r="B284" s="184">
        <v>1</v>
      </c>
      <c r="C284" s="185" t="s">
        <v>425</v>
      </c>
      <c r="D284" s="47" t="s">
        <v>608</v>
      </c>
      <c r="E284" s="185" t="s">
        <v>372</v>
      </c>
      <c r="F284" s="185" t="s">
        <v>646</v>
      </c>
    </row>
    <row r="285" spans="1:6" ht="12.75">
      <c r="A285" s="184" t="s">
        <v>16</v>
      </c>
      <c r="B285" s="184">
        <v>1</v>
      </c>
      <c r="C285" s="185" t="s">
        <v>449</v>
      </c>
      <c r="D285" s="47" t="s">
        <v>608</v>
      </c>
      <c r="E285" s="185" t="s">
        <v>372</v>
      </c>
      <c r="F285" s="185" t="s">
        <v>592</v>
      </c>
    </row>
    <row r="286" spans="1:6" ht="12.75">
      <c r="A286" s="184" t="s">
        <v>16</v>
      </c>
      <c r="B286" s="184">
        <v>3</v>
      </c>
      <c r="C286" s="185" t="s">
        <v>449</v>
      </c>
      <c r="D286" s="47" t="s">
        <v>608</v>
      </c>
      <c r="E286" s="185" t="s">
        <v>372</v>
      </c>
      <c r="F286" s="185" t="s">
        <v>646</v>
      </c>
    </row>
    <row r="287" spans="1:6" ht="12.75">
      <c r="A287" s="184" t="s">
        <v>16</v>
      </c>
      <c r="B287" s="184">
        <v>2</v>
      </c>
      <c r="C287" s="185" t="s">
        <v>449</v>
      </c>
      <c r="D287" s="47" t="s">
        <v>652</v>
      </c>
      <c r="E287" s="185" t="s">
        <v>372</v>
      </c>
      <c r="F287" s="185" t="s">
        <v>646</v>
      </c>
    </row>
    <row r="288" spans="1:6" ht="12.75">
      <c r="A288" s="187" t="s">
        <v>16</v>
      </c>
      <c r="B288" s="187">
        <v>1</v>
      </c>
      <c r="C288" s="188" t="s">
        <v>392</v>
      </c>
      <c r="D288" s="47" t="s">
        <v>578</v>
      </c>
      <c r="E288" s="188" t="s">
        <v>365</v>
      </c>
      <c r="F288" s="188" t="s">
        <v>558</v>
      </c>
    </row>
    <row r="289" spans="1:6" ht="12.75">
      <c r="A289" s="191" t="s">
        <v>16</v>
      </c>
      <c r="B289" s="191">
        <v>1</v>
      </c>
      <c r="C289" s="192" t="s">
        <v>456</v>
      </c>
      <c r="D289" s="47" t="s">
        <v>617</v>
      </c>
      <c r="E289" s="192" t="s">
        <v>401</v>
      </c>
      <c r="F289" s="192" t="s">
        <v>592</v>
      </c>
    </row>
    <row r="290" spans="1:6" ht="12.75">
      <c r="A290" s="184" t="s">
        <v>14</v>
      </c>
      <c r="B290" s="184">
        <v>1</v>
      </c>
      <c r="C290" s="185" t="s">
        <v>384</v>
      </c>
      <c r="D290" s="47" t="s">
        <v>441</v>
      </c>
      <c r="E290" s="185" t="s">
        <v>372</v>
      </c>
      <c r="F290" s="185" t="s">
        <v>423</v>
      </c>
    </row>
    <row r="291" spans="1:6" ht="12.75">
      <c r="A291" s="184" t="s">
        <v>16</v>
      </c>
      <c r="B291" s="184">
        <v>1</v>
      </c>
      <c r="C291" s="185" t="s">
        <v>453</v>
      </c>
      <c r="D291" s="47" t="s">
        <v>441</v>
      </c>
      <c r="E291" s="185" t="s">
        <v>372</v>
      </c>
      <c r="F291" s="185" t="s">
        <v>477</v>
      </c>
    </row>
    <row r="292" spans="1:6" ht="12.75">
      <c r="A292" s="184" t="s">
        <v>16</v>
      </c>
      <c r="B292" s="184">
        <v>1</v>
      </c>
      <c r="C292" s="185" t="s">
        <v>453</v>
      </c>
      <c r="D292" s="47" t="s">
        <v>441</v>
      </c>
      <c r="E292" s="185" t="s">
        <v>372</v>
      </c>
      <c r="F292" s="185" t="s">
        <v>512</v>
      </c>
    </row>
    <row r="293" spans="1:6" ht="12.75">
      <c r="A293" s="184" t="s">
        <v>16</v>
      </c>
      <c r="B293" s="184">
        <v>1</v>
      </c>
      <c r="C293" s="185" t="s">
        <v>392</v>
      </c>
      <c r="D293" s="47" t="s">
        <v>441</v>
      </c>
      <c r="E293" s="185" t="s">
        <v>372</v>
      </c>
      <c r="F293" s="185" t="s">
        <v>558</v>
      </c>
    </row>
    <row r="294" spans="1:6" ht="12.75">
      <c r="A294" s="184" t="s">
        <v>16</v>
      </c>
      <c r="B294" s="184">
        <v>1</v>
      </c>
      <c r="C294" s="185" t="s">
        <v>453</v>
      </c>
      <c r="D294" s="47" t="s">
        <v>576</v>
      </c>
      <c r="E294" s="185" t="s">
        <v>372</v>
      </c>
      <c r="F294" s="185" t="s">
        <v>558</v>
      </c>
    </row>
    <row r="295" spans="1:6" ht="12.75">
      <c r="A295" s="32" t="s">
        <v>398</v>
      </c>
      <c r="B295" s="32">
        <v>1</v>
      </c>
      <c r="C295" s="186" t="s">
        <v>399</v>
      </c>
      <c r="D295" s="47" t="s">
        <v>667</v>
      </c>
      <c r="E295" s="186" t="s">
        <v>414</v>
      </c>
      <c r="F295" s="186" t="s">
        <v>656</v>
      </c>
    </row>
    <row r="296" spans="1:6" ht="12.75">
      <c r="A296" s="184" t="s">
        <v>11</v>
      </c>
      <c r="B296" s="184">
        <v>1</v>
      </c>
      <c r="C296" s="185" t="s">
        <v>375</v>
      </c>
      <c r="D296" s="47" t="s">
        <v>491</v>
      </c>
      <c r="E296" s="185" t="s">
        <v>372</v>
      </c>
      <c r="F296" s="185" t="s">
        <v>558</v>
      </c>
    </row>
    <row r="297" spans="1:6" ht="12.75">
      <c r="A297" s="189" t="s">
        <v>11</v>
      </c>
      <c r="B297" s="189">
        <v>1</v>
      </c>
      <c r="C297" s="190" t="s">
        <v>375</v>
      </c>
      <c r="D297" s="47" t="s">
        <v>491</v>
      </c>
      <c r="E297" s="190" t="s">
        <v>363</v>
      </c>
      <c r="F297" s="190" t="s">
        <v>477</v>
      </c>
    </row>
    <row r="298" spans="1:6" ht="12.75">
      <c r="A298" s="184" t="s">
        <v>17</v>
      </c>
      <c r="B298" s="184">
        <v>1</v>
      </c>
      <c r="C298" s="185" t="s">
        <v>583</v>
      </c>
      <c r="D298" s="47" t="s">
        <v>584</v>
      </c>
      <c r="E298" s="185" t="s">
        <v>372</v>
      </c>
      <c r="F298" s="185" t="s">
        <v>558</v>
      </c>
    </row>
    <row r="299" spans="1:6" ht="12.75">
      <c r="A299" s="184" t="s">
        <v>18</v>
      </c>
      <c r="B299" s="184">
        <v>1</v>
      </c>
      <c r="C299" s="185" t="s">
        <v>412</v>
      </c>
      <c r="D299" s="47" t="s">
        <v>554</v>
      </c>
      <c r="E299" s="185" t="s">
        <v>372</v>
      </c>
      <c r="F299" s="185" t="s">
        <v>512</v>
      </c>
    </row>
    <row r="300" spans="1:6" ht="12.75">
      <c r="A300" s="183" t="s">
        <v>18</v>
      </c>
      <c r="B300" s="183">
        <v>1</v>
      </c>
      <c r="C300" s="86" t="s">
        <v>412</v>
      </c>
      <c r="D300" s="47" t="s">
        <v>554</v>
      </c>
      <c r="F300" s="86" t="s">
        <v>512</v>
      </c>
    </row>
    <row r="301" spans="1:6" ht="12.75">
      <c r="A301" s="189" t="s">
        <v>18</v>
      </c>
      <c r="B301" s="189">
        <v>1</v>
      </c>
      <c r="C301" s="190" t="s">
        <v>8</v>
      </c>
      <c r="D301" s="47" t="s">
        <v>620</v>
      </c>
      <c r="E301" s="190" t="s">
        <v>370</v>
      </c>
      <c r="F301" s="190" t="s">
        <v>592</v>
      </c>
    </row>
    <row r="302" spans="1:6" ht="12.75">
      <c r="A302" s="32" t="s">
        <v>16</v>
      </c>
      <c r="B302" s="32">
        <v>1</v>
      </c>
      <c r="C302" s="186" t="s">
        <v>456</v>
      </c>
      <c r="D302" s="47" t="s">
        <v>680</v>
      </c>
      <c r="E302" s="186" t="s">
        <v>414</v>
      </c>
      <c r="F302" s="186" t="s">
        <v>674</v>
      </c>
    </row>
    <row r="303" spans="1:6" ht="12.75">
      <c r="A303" s="184" t="s">
        <v>18</v>
      </c>
      <c r="B303" s="184">
        <v>1</v>
      </c>
      <c r="C303" s="185" t="s">
        <v>8</v>
      </c>
      <c r="D303" s="47" t="s">
        <v>550</v>
      </c>
      <c r="E303" s="185" t="s">
        <v>372</v>
      </c>
      <c r="F303" s="185" t="s">
        <v>512</v>
      </c>
    </row>
    <row r="304" spans="1:6" ht="12.75">
      <c r="A304" s="189" t="s">
        <v>18</v>
      </c>
      <c r="B304" s="189">
        <v>2</v>
      </c>
      <c r="C304" s="190" t="s">
        <v>8</v>
      </c>
      <c r="D304" s="47" t="s">
        <v>550</v>
      </c>
      <c r="E304" s="190" t="s">
        <v>363</v>
      </c>
      <c r="F304" s="190" t="s">
        <v>623</v>
      </c>
    </row>
    <row r="305" spans="1:6" ht="12.75">
      <c r="A305" s="184" t="s">
        <v>420</v>
      </c>
      <c r="B305" s="184">
        <v>1</v>
      </c>
      <c r="C305" s="185" t="s">
        <v>513</v>
      </c>
      <c r="D305" s="47" t="s">
        <v>645</v>
      </c>
      <c r="E305" s="185" t="s">
        <v>372</v>
      </c>
      <c r="F305" s="185" t="s">
        <v>646</v>
      </c>
    </row>
    <row r="306" spans="1:6" ht="12.75">
      <c r="A306" s="32" t="s">
        <v>16</v>
      </c>
      <c r="B306" s="32">
        <v>1</v>
      </c>
      <c r="C306" s="186" t="s">
        <v>456</v>
      </c>
      <c r="D306" s="47" t="s">
        <v>458</v>
      </c>
      <c r="E306" s="186" t="s">
        <v>414</v>
      </c>
      <c r="F306" s="186" t="s">
        <v>423</v>
      </c>
    </row>
    <row r="307" spans="1:6" ht="12.75">
      <c r="A307" s="32" t="s">
        <v>398</v>
      </c>
      <c r="B307" s="32">
        <v>1</v>
      </c>
      <c r="C307" s="186" t="s">
        <v>399</v>
      </c>
      <c r="D307" s="47" t="s">
        <v>465</v>
      </c>
      <c r="E307" s="186" t="s">
        <v>414</v>
      </c>
      <c r="F307" s="186" t="s">
        <v>423</v>
      </c>
    </row>
    <row r="308" spans="1:6" ht="12.75">
      <c r="A308" s="32" t="s">
        <v>16</v>
      </c>
      <c r="B308" s="32">
        <v>1</v>
      </c>
      <c r="C308" s="186" t="s">
        <v>456</v>
      </c>
      <c r="D308" s="47" t="s">
        <v>665</v>
      </c>
      <c r="E308" s="186" t="s">
        <v>414</v>
      </c>
      <c r="F308" s="186" t="s">
        <v>656</v>
      </c>
    </row>
    <row r="309" spans="1:6" ht="12.75">
      <c r="A309" s="32" t="s">
        <v>398</v>
      </c>
      <c r="B309" s="32">
        <v>1</v>
      </c>
      <c r="C309" s="186" t="s">
        <v>399</v>
      </c>
      <c r="D309" s="47" t="s">
        <v>665</v>
      </c>
      <c r="E309" s="186" t="s">
        <v>414</v>
      </c>
      <c r="F309" s="186" t="s">
        <v>656</v>
      </c>
    </row>
    <row r="310" spans="1:6" ht="12.75">
      <c r="A310" s="184" t="s">
        <v>16</v>
      </c>
      <c r="B310" s="184">
        <v>2</v>
      </c>
      <c r="C310" s="185" t="s">
        <v>392</v>
      </c>
      <c r="D310" s="47" t="s">
        <v>543</v>
      </c>
      <c r="E310" s="185" t="s">
        <v>372</v>
      </c>
      <c r="F310" s="185" t="s">
        <v>512</v>
      </c>
    </row>
    <row r="311" spans="1:6" ht="12.75">
      <c r="A311" s="184" t="s">
        <v>642</v>
      </c>
      <c r="B311" s="184">
        <v>1</v>
      </c>
      <c r="C311" s="185" t="s">
        <v>643</v>
      </c>
      <c r="D311" s="47" t="s">
        <v>644</v>
      </c>
      <c r="E311" s="185" t="s">
        <v>372</v>
      </c>
      <c r="F311" s="185" t="s">
        <v>623</v>
      </c>
    </row>
    <row r="312" spans="1:6" ht="12.75">
      <c r="A312" s="183" t="s">
        <v>16</v>
      </c>
      <c r="B312" s="183">
        <v>1</v>
      </c>
      <c r="C312" s="86" t="s">
        <v>392</v>
      </c>
      <c r="D312" s="47" t="s">
        <v>663</v>
      </c>
      <c r="F312" s="86" t="s">
        <v>656</v>
      </c>
    </row>
    <row r="313" spans="1:6" ht="12.75">
      <c r="A313" s="32" t="s">
        <v>16</v>
      </c>
      <c r="B313" s="32">
        <v>1</v>
      </c>
      <c r="C313" s="186" t="s">
        <v>456</v>
      </c>
      <c r="D313" s="47" t="s">
        <v>580</v>
      </c>
      <c r="E313" s="186" t="s">
        <v>414</v>
      </c>
      <c r="F313" s="186" t="s">
        <v>558</v>
      </c>
    </row>
    <row r="314" spans="1:6" ht="12.75">
      <c r="A314" s="184" t="s">
        <v>16</v>
      </c>
      <c r="B314" s="184">
        <v>1</v>
      </c>
      <c r="C314" s="185" t="s">
        <v>390</v>
      </c>
      <c r="D314" s="47" t="s">
        <v>497</v>
      </c>
      <c r="E314" s="185" t="s">
        <v>372</v>
      </c>
      <c r="F314" s="185" t="s">
        <v>477</v>
      </c>
    </row>
    <row r="315" spans="1:6" ht="12.75">
      <c r="A315" s="189" t="s">
        <v>16</v>
      </c>
      <c r="B315" s="189">
        <v>1</v>
      </c>
      <c r="C315" s="190" t="s">
        <v>390</v>
      </c>
      <c r="D315" s="47" t="s">
        <v>497</v>
      </c>
      <c r="E315" s="190" t="s">
        <v>370</v>
      </c>
      <c r="F315" s="190" t="s">
        <v>477</v>
      </c>
    </row>
    <row r="316" spans="1:6" ht="12.75">
      <c r="A316" s="189" t="s">
        <v>16</v>
      </c>
      <c r="B316" s="189">
        <v>1</v>
      </c>
      <c r="C316" s="190" t="s">
        <v>390</v>
      </c>
      <c r="D316" s="47" t="s">
        <v>497</v>
      </c>
      <c r="E316" s="190" t="s">
        <v>363</v>
      </c>
      <c r="F316" s="190" t="s">
        <v>477</v>
      </c>
    </row>
    <row r="317" spans="1:6" ht="12.75">
      <c r="A317" s="189" t="s">
        <v>16</v>
      </c>
      <c r="B317" s="189">
        <v>1</v>
      </c>
      <c r="C317" s="190" t="s">
        <v>449</v>
      </c>
      <c r="D317" s="47" t="s">
        <v>497</v>
      </c>
      <c r="E317" s="190" t="s">
        <v>363</v>
      </c>
      <c r="F317" s="190" t="s">
        <v>623</v>
      </c>
    </row>
    <row r="318" spans="1:6" ht="12.75">
      <c r="A318" s="183" t="s">
        <v>16</v>
      </c>
      <c r="B318" s="183">
        <v>1</v>
      </c>
      <c r="C318" s="86" t="s">
        <v>449</v>
      </c>
      <c r="D318" s="47" t="s">
        <v>497</v>
      </c>
      <c r="F318" s="86" t="s">
        <v>656</v>
      </c>
    </row>
    <row r="319" spans="1:6" ht="12.75">
      <c r="A319" s="184" t="s">
        <v>16</v>
      </c>
      <c r="B319" s="184">
        <v>1</v>
      </c>
      <c r="C319" s="185" t="s">
        <v>392</v>
      </c>
      <c r="D319" s="47" t="s">
        <v>497</v>
      </c>
      <c r="E319" s="185" t="s">
        <v>372</v>
      </c>
      <c r="F319" s="185" t="s">
        <v>656</v>
      </c>
    </row>
    <row r="320" spans="1:6" ht="12.75">
      <c r="A320" s="189" t="s">
        <v>16</v>
      </c>
      <c r="B320" s="189">
        <v>1</v>
      </c>
      <c r="C320" s="190" t="s">
        <v>392</v>
      </c>
      <c r="D320" s="47" t="s">
        <v>497</v>
      </c>
      <c r="E320" s="190" t="s">
        <v>363</v>
      </c>
      <c r="F320" s="190" t="s">
        <v>623</v>
      </c>
    </row>
    <row r="321" spans="1:6" ht="12.75">
      <c r="A321" s="187" t="s">
        <v>16</v>
      </c>
      <c r="B321" s="187">
        <v>3</v>
      </c>
      <c r="C321" s="188" t="s">
        <v>392</v>
      </c>
      <c r="D321" s="47" t="s">
        <v>497</v>
      </c>
      <c r="E321" s="188" t="s">
        <v>365</v>
      </c>
      <c r="F321" s="188" t="s">
        <v>656</v>
      </c>
    </row>
    <row r="322" spans="1:6" ht="12.75">
      <c r="A322" s="183" t="s">
        <v>18</v>
      </c>
      <c r="B322" s="183">
        <v>1</v>
      </c>
      <c r="C322" s="86" t="s">
        <v>8</v>
      </c>
      <c r="D322" s="47" t="s">
        <v>670</v>
      </c>
      <c r="F322" s="86" t="s">
        <v>656</v>
      </c>
    </row>
    <row r="323" spans="1:6" ht="12.75">
      <c r="A323" s="184" t="s">
        <v>368</v>
      </c>
      <c r="B323" s="184">
        <v>1</v>
      </c>
      <c r="C323" s="185" t="s">
        <v>8</v>
      </c>
      <c r="D323" s="47" t="s">
        <v>411</v>
      </c>
      <c r="E323" s="185" t="s">
        <v>372</v>
      </c>
      <c r="F323" s="185" t="s">
        <v>477</v>
      </c>
    </row>
    <row r="324" spans="1:6" ht="12.75">
      <c r="A324" s="184" t="s">
        <v>368</v>
      </c>
      <c r="B324" s="184">
        <v>1</v>
      </c>
      <c r="C324" s="185" t="s">
        <v>8</v>
      </c>
      <c r="D324" s="47" t="s">
        <v>411</v>
      </c>
      <c r="E324" s="185" t="s">
        <v>372</v>
      </c>
      <c r="F324" s="185" t="s">
        <v>656</v>
      </c>
    </row>
    <row r="325" spans="1:6" ht="12.75">
      <c r="A325" s="189" t="s">
        <v>18</v>
      </c>
      <c r="B325" s="189">
        <v>1</v>
      </c>
      <c r="C325" s="190" t="s">
        <v>8</v>
      </c>
      <c r="D325" s="47" t="s">
        <v>411</v>
      </c>
      <c r="E325" s="190" t="s">
        <v>363</v>
      </c>
      <c r="F325" s="190" t="s">
        <v>674</v>
      </c>
    </row>
    <row r="326" spans="1:6" ht="12.75">
      <c r="A326" s="187" t="s">
        <v>18</v>
      </c>
      <c r="B326" s="187">
        <v>1</v>
      </c>
      <c r="C326" s="188" t="s">
        <v>8</v>
      </c>
      <c r="D326" s="47" t="s">
        <v>411</v>
      </c>
      <c r="E326" s="188" t="s">
        <v>365</v>
      </c>
      <c r="F326" s="188" t="s">
        <v>1</v>
      </c>
    </row>
    <row r="327" spans="1:6" ht="12.75">
      <c r="A327" s="183" t="s">
        <v>18</v>
      </c>
      <c r="B327" s="183">
        <v>1</v>
      </c>
      <c r="C327" s="86" t="s">
        <v>8</v>
      </c>
      <c r="D327" s="47" t="s">
        <v>411</v>
      </c>
      <c r="F327" s="86" t="s">
        <v>656</v>
      </c>
    </row>
    <row r="328" spans="1:6" ht="12.75">
      <c r="A328" s="184" t="s">
        <v>18</v>
      </c>
      <c r="B328" s="184">
        <v>1</v>
      </c>
      <c r="C328" s="185" t="s">
        <v>412</v>
      </c>
      <c r="D328" s="47" t="s">
        <v>411</v>
      </c>
      <c r="E328" s="185" t="s">
        <v>372</v>
      </c>
      <c r="F328" s="185" t="s">
        <v>623</v>
      </c>
    </row>
    <row r="329" spans="1:6" ht="12.75">
      <c r="A329" s="187" t="s">
        <v>368</v>
      </c>
      <c r="B329" s="187">
        <v>1</v>
      </c>
      <c r="C329" s="188" t="s">
        <v>8</v>
      </c>
      <c r="D329" s="47" t="s">
        <v>603</v>
      </c>
      <c r="E329" s="188" t="s">
        <v>365</v>
      </c>
      <c r="F329" s="188" t="s">
        <v>592</v>
      </c>
    </row>
    <row r="330" spans="1:6" ht="12.75">
      <c r="A330" s="184" t="s">
        <v>18</v>
      </c>
      <c r="B330" s="184">
        <v>1</v>
      </c>
      <c r="C330" s="185" t="s">
        <v>8</v>
      </c>
      <c r="D330" s="47" t="s">
        <v>603</v>
      </c>
      <c r="E330" s="185" t="s">
        <v>372</v>
      </c>
      <c r="F330" s="185" t="s">
        <v>674</v>
      </c>
    </row>
    <row r="331" spans="1:6" ht="12.75">
      <c r="A331" s="184" t="s">
        <v>18</v>
      </c>
      <c r="B331" s="184">
        <v>1</v>
      </c>
      <c r="C331" s="185" t="s">
        <v>8</v>
      </c>
      <c r="D331" s="47" t="s">
        <v>672</v>
      </c>
      <c r="E331" s="185" t="s">
        <v>372</v>
      </c>
      <c r="F331" s="185" t="s">
        <v>656</v>
      </c>
    </row>
    <row r="332" spans="1:6" ht="12.75">
      <c r="A332" s="184" t="s">
        <v>18</v>
      </c>
      <c r="B332" s="184">
        <v>1</v>
      </c>
      <c r="C332" s="185" t="s">
        <v>8</v>
      </c>
      <c r="D332" s="47" t="s">
        <v>672</v>
      </c>
      <c r="E332" s="185" t="s">
        <v>372</v>
      </c>
      <c r="F332" s="185" t="s">
        <v>674</v>
      </c>
    </row>
    <row r="333" spans="1:6" ht="12.75">
      <c r="A333" s="187" t="s">
        <v>18</v>
      </c>
      <c r="B333" s="187">
        <v>1</v>
      </c>
      <c r="C333" s="188" t="s">
        <v>8</v>
      </c>
      <c r="D333" s="47" t="s">
        <v>672</v>
      </c>
      <c r="E333" s="188" t="s">
        <v>365</v>
      </c>
      <c r="F333" s="188" t="s">
        <v>656</v>
      </c>
    </row>
    <row r="334" spans="1:6" ht="12.75">
      <c r="A334" s="184" t="s">
        <v>18</v>
      </c>
      <c r="B334" s="184">
        <v>1</v>
      </c>
      <c r="C334" s="185" t="s">
        <v>8</v>
      </c>
      <c r="D334" s="47" t="s">
        <v>408</v>
      </c>
      <c r="E334" s="185" t="s">
        <v>372</v>
      </c>
      <c r="F334" s="185" t="s">
        <v>477</v>
      </c>
    </row>
    <row r="335" spans="1:6" ht="12.75">
      <c r="A335" s="189" t="s">
        <v>18</v>
      </c>
      <c r="B335" s="189">
        <v>1</v>
      </c>
      <c r="C335" s="190" t="s">
        <v>8</v>
      </c>
      <c r="D335" s="47" t="s">
        <v>408</v>
      </c>
      <c r="E335" s="190" t="s">
        <v>370</v>
      </c>
      <c r="F335" s="190" t="s">
        <v>1</v>
      </c>
    </row>
    <row r="336" spans="1:6" ht="12.75">
      <c r="A336" s="187" t="s">
        <v>18</v>
      </c>
      <c r="B336" s="187">
        <v>1</v>
      </c>
      <c r="C336" s="188" t="s">
        <v>412</v>
      </c>
      <c r="D336" s="47" t="s">
        <v>408</v>
      </c>
      <c r="E336" s="188" t="s">
        <v>365</v>
      </c>
      <c r="F336" s="188" t="s">
        <v>623</v>
      </c>
    </row>
    <row r="337" spans="1:6" ht="12.75">
      <c r="A337" s="32" t="s">
        <v>16</v>
      </c>
      <c r="B337" s="32">
        <v>1</v>
      </c>
      <c r="C337" s="186" t="s">
        <v>456</v>
      </c>
      <c r="D337" s="47" t="s">
        <v>459</v>
      </c>
      <c r="E337" s="186" t="s">
        <v>414</v>
      </c>
      <c r="F337" s="186" t="s">
        <v>423</v>
      </c>
    </row>
    <row r="338" spans="1:6" ht="12.75">
      <c r="A338" s="184" t="s">
        <v>11</v>
      </c>
      <c r="B338" s="184">
        <v>1</v>
      </c>
      <c r="C338" s="185" t="s">
        <v>375</v>
      </c>
      <c r="D338" s="47" t="s">
        <v>376</v>
      </c>
      <c r="E338" s="185" t="s">
        <v>372</v>
      </c>
      <c r="F338" s="185" t="s">
        <v>1</v>
      </c>
    </row>
    <row r="339" spans="1:6" ht="12.75">
      <c r="A339" s="184" t="s">
        <v>12</v>
      </c>
      <c r="B339" s="184">
        <v>1</v>
      </c>
      <c r="C339" s="185" t="s">
        <v>13</v>
      </c>
      <c r="D339" s="47" t="s">
        <v>376</v>
      </c>
      <c r="E339" s="185" t="s">
        <v>372</v>
      </c>
      <c r="F339" s="185" t="s">
        <v>477</v>
      </c>
    </row>
    <row r="340" spans="1:6" ht="12.75">
      <c r="A340" s="184" t="s">
        <v>7</v>
      </c>
      <c r="B340" s="184">
        <v>1</v>
      </c>
      <c r="C340" s="185" t="s">
        <v>425</v>
      </c>
      <c r="D340" s="47" t="s">
        <v>559</v>
      </c>
      <c r="E340" s="185" t="s">
        <v>372</v>
      </c>
      <c r="F340" s="185" t="s">
        <v>592</v>
      </c>
    </row>
    <row r="341" spans="1:6" ht="12.75">
      <c r="A341" s="184" t="s">
        <v>7</v>
      </c>
      <c r="B341" s="184">
        <v>1</v>
      </c>
      <c r="C341" s="185" t="s">
        <v>516</v>
      </c>
      <c r="D341" s="47" t="s">
        <v>559</v>
      </c>
      <c r="E341" s="185" t="s">
        <v>372</v>
      </c>
      <c r="F341" s="185" t="s">
        <v>558</v>
      </c>
    </row>
    <row r="342" spans="1:6" ht="12.75">
      <c r="A342" s="184" t="s">
        <v>7</v>
      </c>
      <c r="B342" s="184">
        <v>2</v>
      </c>
      <c r="C342" s="185" t="s">
        <v>516</v>
      </c>
      <c r="D342" s="47" t="s">
        <v>559</v>
      </c>
      <c r="E342" s="185" t="s">
        <v>372</v>
      </c>
      <c r="F342" s="185" t="s">
        <v>592</v>
      </c>
    </row>
    <row r="343" spans="1:6" ht="12.75">
      <c r="A343" s="184" t="s">
        <v>12</v>
      </c>
      <c r="B343" s="184">
        <v>1</v>
      </c>
      <c r="C343" s="185" t="s">
        <v>13</v>
      </c>
      <c r="D343" s="47" t="s">
        <v>559</v>
      </c>
      <c r="E343" s="185" t="s">
        <v>372</v>
      </c>
      <c r="F343" s="185" t="s">
        <v>592</v>
      </c>
    </row>
    <row r="344" spans="1:6" ht="12.75">
      <c r="A344" s="184" t="s">
        <v>16</v>
      </c>
      <c r="B344" s="184">
        <v>1</v>
      </c>
      <c r="C344" s="185" t="s">
        <v>390</v>
      </c>
      <c r="D344" s="47" t="s">
        <v>573</v>
      </c>
      <c r="E344" s="185" t="s">
        <v>372</v>
      </c>
      <c r="F344" s="185" t="s">
        <v>558</v>
      </c>
    </row>
    <row r="345" spans="1:6" ht="12.75">
      <c r="A345" s="32" t="s">
        <v>398</v>
      </c>
      <c r="B345" s="32">
        <v>1</v>
      </c>
      <c r="C345" s="186" t="s">
        <v>399</v>
      </c>
      <c r="D345" s="47" t="s">
        <v>548</v>
      </c>
      <c r="E345" s="186" t="s">
        <v>414</v>
      </c>
      <c r="F345" s="186" t="s">
        <v>512</v>
      </c>
    </row>
    <row r="346" spans="1:6" ht="12.75">
      <c r="A346" s="189" t="s">
        <v>12</v>
      </c>
      <c r="B346" s="189">
        <v>1</v>
      </c>
      <c r="C346" s="190" t="s">
        <v>13</v>
      </c>
      <c r="D346" s="47" t="s">
        <v>382</v>
      </c>
      <c r="E346" s="190" t="s">
        <v>370</v>
      </c>
      <c r="F346" s="190" t="s">
        <v>1</v>
      </c>
    </row>
    <row r="347" spans="1:6" ht="12.75">
      <c r="A347" s="32" t="s">
        <v>18</v>
      </c>
      <c r="B347" s="32">
        <v>1</v>
      </c>
      <c r="C347" s="186" t="s">
        <v>412</v>
      </c>
      <c r="D347" s="47" t="s">
        <v>413</v>
      </c>
      <c r="E347" s="186" t="s">
        <v>414</v>
      </c>
      <c r="F347" s="186" t="s">
        <v>1</v>
      </c>
    </row>
    <row r="348" spans="1:6" ht="12.75">
      <c r="A348" s="184" t="s">
        <v>12</v>
      </c>
      <c r="B348" s="184">
        <v>2</v>
      </c>
      <c r="C348" s="185" t="s">
        <v>13</v>
      </c>
      <c r="D348" s="47" t="s">
        <v>492</v>
      </c>
      <c r="E348" s="185" t="s">
        <v>372</v>
      </c>
      <c r="F348" s="185" t="s">
        <v>477</v>
      </c>
    </row>
    <row r="349" spans="1:6" ht="12.75">
      <c r="A349" s="184" t="s">
        <v>368</v>
      </c>
      <c r="B349" s="184">
        <v>1</v>
      </c>
      <c r="C349" s="185" t="s">
        <v>8</v>
      </c>
      <c r="D349" s="47" t="s">
        <v>520</v>
      </c>
      <c r="E349" s="185" t="s">
        <v>372</v>
      </c>
      <c r="F349" s="185" t="s">
        <v>558</v>
      </c>
    </row>
    <row r="350" spans="1:6" ht="12.75">
      <c r="A350" s="184" t="s">
        <v>368</v>
      </c>
      <c r="B350" s="184">
        <v>1</v>
      </c>
      <c r="C350" s="185" t="s">
        <v>8</v>
      </c>
      <c r="D350" s="47" t="s">
        <v>520</v>
      </c>
      <c r="E350" s="185" t="s">
        <v>372</v>
      </c>
      <c r="F350" s="185" t="s">
        <v>623</v>
      </c>
    </row>
    <row r="351" spans="1:6" ht="12.75">
      <c r="A351" s="183" t="s">
        <v>368</v>
      </c>
      <c r="B351" s="183">
        <v>1</v>
      </c>
      <c r="C351" s="86" t="s">
        <v>8</v>
      </c>
      <c r="D351" s="47" t="s">
        <v>520</v>
      </c>
      <c r="F351" s="86" t="s">
        <v>512</v>
      </c>
    </row>
    <row r="352" spans="1:6" ht="12.75">
      <c r="A352" s="183" t="s">
        <v>368</v>
      </c>
      <c r="B352" s="183">
        <v>1</v>
      </c>
      <c r="C352" s="86" t="s">
        <v>8</v>
      </c>
      <c r="D352" s="47" t="s">
        <v>520</v>
      </c>
      <c r="F352" s="86" t="s">
        <v>656</v>
      </c>
    </row>
    <row r="353" spans="1:6" ht="12.75">
      <c r="A353" s="184" t="s">
        <v>18</v>
      </c>
      <c r="B353" s="184">
        <v>1</v>
      </c>
      <c r="C353" s="185" t="s">
        <v>8</v>
      </c>
      <c r="D353" s="47" t="s">
        <v>520</v>
      </c>
      <c r="E353" s="185" t="s">
        <v>372</v>
      </c>
      <c r="F353" s="185" t="s">
        <v>512</v>
      </c>
    </row>
    <row r="354" spans="1:6" ht="12.75">
      <c r="A354" s="184" t="s">
        <v>18</v>
      </c>
      <c r="B354" s="184">
        <v>1</v>
      </c>
      <c r="C354" s="185" t="s">
        <v>8</v>
      </c>
      <c r="D354" s="47" t="s">
        <v>520</v>
      </c>
      <c r="E354" s="185" t="s">
        <v>372</v>
      </c>
      <c r="F354" s="185" t="s">
        <v>558</v>
      </c>
    </row>
    <row r="355" spans="1:6" ht="12.75">
      <c r="A355" s="183" t="s">
        <v>18</v>
      </c>
      <c r="B355" s="183">
        <v>1</v>
      </c>
      <c r="C355" s="86" t="s">
        <v>8</v>
      </c>
      <c r="D355" s="47" t="s">
        <v>520</v>
      </c>
      <c r="F355" s="86" t="s">
        <v>656</v>
      </c>
    </row>
    <row r="356" spans="1:6" ht="12.75">
      <c r="A356" s="184" t="s">
        <v>18</v>
      </c>
      <c r="B356" s="184">
        <v>2</v>
      </c>
      <c r="C356" s="185" t="s">
        <v>8</v>
      </c>
      <c r="D356" s="47" t="s">
        <v>520</v>
      </c>
      <c r="E356" s="185" t="s">
        <v>372</v>
      </c>
      <c r="F356" s="185" t="s">
        <v>674</v>
      </c>
    </row>
    <row r="357" spans="1:6" ht="12.75">
      <c r="A357" s="184" t="s">
        <v>18</v>
      </c>
      <c r="B357" s="184">
        <v>2</v>
      </c>
      <c r="C357" s="185" t="s">
        <v>471</v>
      </c>
      <c r="D357" s="47" t="s">
        <v>520</v>
      </c>
      <c r="E357" s="185" t="s">
        <v>372</v>
      </c>
      <c r="F357" s="185" t="s">
        <v>592</v>
      </c>
    </row>
    <row r="358" spans="1:6" ht="12.75">
      <c r="A358" s="183" t="s">
        <v>18</v>
      </c>
      <c r="B358" s="183">
        <v>1</v>
      </c>
      <c r="C358" s="86" t="s">
        <v>412</v>
      </c>
      <c r="D358" s="47" t="s">
        <v>520</v>
      </c>
      <c r="F358" s="86" t="s">
        <v>592</v>
      </c>
    </row>
    <row r="359" spans="1:6" ht="12.75">
      <c r="A359" s="184" t="s">
        <v>368</v>
      </c>
      <c r="B359" s="184">
        <v>1</v>
      </c>
      <c r="C359" s="185" t="s">
        <v>8</v>
      </c>
      <c r="D359" s="47" t="s">
        <v>468</v>
      </c>
      <c r="E359" s="185" t="s">
        <v>372</v>
      </c>
      <c r="F359" s="185" t="s">
        <v>477</v>
      </c>
    </row>
    <row r="360" spans="1:6" ht="12.75">
      <c r="A360" s="184" t="s">
        <v>368</v>
      </c>
      <c r="B360" s="184">
        <v>1</v>
      </c>
      <c r="C360" s="185" t="s">
        <v>8</v>
      </c>
      <c r="D360" s="47" t="s">
        <v>468</v>
      </c>
      <c r="E360" s="185" t="s">
        <v>372</v>
      </c>
      <c r="F360" s="185" t="s">
        <v>592</v>
      </c>
    </row>
    <row r="361" spans="1:6" ht="12.75">
      <c r="A361" s="189" t="s">
        <v>368</v>
      </c>
      <c r="B361" s="189">
        <v>1</v>
      </c>
      <c r="C361" s="190" t="s">
        <v>8</v>
      </c>
      <c r="D361" s="47" t="s">
        <v>468</v>
      </c>
      <c r="E361" s="190" t="s">
        <v>363</v>
      </c>
      <c r="F361" s="190" t="s">
        <v>674</v>
      </c>
    </row>
    <row r="362" spans="1:6" ht="12.75">
      <c r="A362" s="183" t="s">
        <v>368</v>
      </c>
      <c r="B362" s="183">
        <v>2</v>
      </c>
      <c r="C362" s="86" t="s">
        <v>8</v>
      </c>
      <c r="D362" s="47" t="s">
        <v>468</v>
      </c>
      <c r="F362" s="86" t="s">
        <v>592</v>
      </c>
    </row>
    <row r="363" spans="1:6" ht="12.75">
      <c r="A363" s="184" t="s">
        <v>18</v>
      </c>
      <c r="B363" s="184">
        <v>1</v>
      </c>
      <c r="C363" s="185" t="s">
        <v>8</v>
      </c>
      <c r="D363" s="47" t="s">
        <v>468</v>
      </c>
      <c r="E363" s="185" t="s">
        <v>372</v>
      </c>
      <c r="F363" s="185" t="s">
        <v>423</v>
      </c>
    </row>
    <row r="364" spans="1:6" ht="12.75">
      <c r="A364" s="184" t="s">
        <v>18</v>
      </c>
      <c r="B364" s="184">
        <v>1</v>
      </c>
      <c r="C364" s="185" t="s">
        <v>8</v>
      </c>
      <c r="D364" s="47" t="s">
        <v>468</v>
      </c>
      <c r="E364" s="185" t="s">
        <v>372</v>
      </c>
      <c r="F364" s="185" t="s">
        <v>656</v>
      </c>
    </row>
    <row r="365" spans="1:6" ht="12.75">
      <c r="A365" s="187" t="s">
        <v>18</v>
      </c>
      <c r="B365" s="187">
        <v>1</v>
      </c>
      <c r="C365" s="188" t="s">
        <v>8</v>
      </c>
      <c r="D365" s="47" t="s">
        <v>468</v>
      </c>
      <c r="E365" s="188" t="s">
        <v>365</v>
      </c>
      <c r="F365" s="188" t="s">
        <v>592</v>
      </c>
    </row>
    <row r="366" spans="1:6" ht="12.75">
      <c r="A366" s="187" t="s">
        <v>18</v>
      </c>
      <c r="B366" s="187">
        <v>1</v>
      </c>
      <c r="C366" s="188" t="s">
        <v>8</v>
      </c>
      <c r="D366" s="47" t="s">
        <v>468</v>
      </c>
      <c r="E366" s="188" t="s">
        <v>365</v>
      </c>
      <c r="F366" s="188" t="s">
        <v>623</v>
      </c>
    </row>
    <row r="367" spans="1:6" ht="12.75">
      <c r="A367" s="184" t="s">
        <v>18</v>
      </c>
      <c r="B367" s="184">
        <v>2</v>
      </c>
      <c r="C367" s="185" t="s">
        <v>8</v>
      </c>
      <c r="D367" s="47" t="s">
        <v>468</v>
      </c>
      <c r="E367" s="185" t="s">
        <v>372</v>
      </c>
      <c r="F367" s="185" t="s">
        <v>623</v>
      </c>
    </row>
    <row r="368" spans="1:6" ht="12.75">
      <c r="A368" s="189" t="s">
        <v>18</v>
      </c>
      <c r="B368" s="189">
        <v>2</v>
      </c>
      <c r="C368" s="190" t="s">
        <v>8</v>
      </c>
      <c r="D368" s="47" t="s">
        <v>468</v>
      </c>
      <c r="E368" s="190" t="s">
        <v>363</v>
      </c>
      <c r="F368" s="190" t="s">
        <v>512</v>
      </c>
    </row>
    <row r="369" spans="1:6" ht="12.75">
      <c r="A369" s="184" t="s">
        <v>18</v>
      </c>
      <c r="B369" s="184">
        <v>1</v>
      </c>
      <c r="C369" s="185" t="s">
        <v>471</v>
      </c>
      <c r="D369" s="47" t="s">
        <v>468</v>
      </c>
      <c r="E369" s="185" t="s">
        <v>372</v>
      </c>
      <c r="F369" s="185" t="s">
        <v>592</v>
      </c>
    </row>
    <row r="370" spans="1:6" ht="12.75">
      <c r="A370" s="184" t="s">
        <v>18</v>
      </c>
      <c r="B370" s="184">
        <v>1</v>
      </c>
      <c r="C370" s="185" t="s">
        <v>471</v>
      </c>
      <c r="D370" s="47" t="s">
        <v>468</v>
      </c>
      <c r="E370" s="185" t="s">
        <v>372</v>
      </c>
      <c r="F370" s="185" t="s">
        <v>623</v>
      </c>
    </row>
    <row r="371" spans="1:6" ht="12.75">
      <c r="A371" s="184" t="s">
        <v>18</v>
      </c>
      <c r="B371" s="184">
        <v>1</v>
      </c>
      <c r="C371" s="185" t="s">
        <v>471</v>
      </c>
      <c r="D371" s="47" t="s">
        <v>468</v>
      </c>
      <c r="E371" s="185" t="s">
        <v>372</v>
      </c>
      <c r="F371" s="185" t="s">
        <v>656</v>
      </c>
    </row>
    <row r="372" spans="1:6" ht="12.75">
      <c r="A372" s="184" t="s">
        <v>18</v>
      </c>
      <c r="B372" s="184">
        <v>1</v>
      </c>
      <c r="C372" s="185" t="s">
        <v>471</v>
      </c>
      <c r="D372" s="47" t="s">
        <v>468</v>
      </c>
      <c r="E372" s="185" t="s">
        <v>372</v>
      </c>
      <c r="F372" s="185" t="s">
        <v>674</v>
      </c>
    </row>
    <row r="373" spans="1:6" ht="12.75">
      <c r="A373" s="187" t="s">
        <v>12</v>
      </c>
      <c r="B373" s="187">
        <v>1</v>
      </c>
      <c r="C373" s="188" t="s">
        <v>13</v>
      </c>
      <c r="D373" s="47" t="s">
        <v>447</v>
      </c>
      <c r="E373" s="188" t="s">
        <v>365</v>
      </c>
      <c r="F373" s="188" t="s">
        <v>558</v>
      </c>
    </row>
    <row r="374" spans="1:6" ht="12.75">
      <c r="A374" s="184" t="s">
        <v>16</v>
      </c>
      <c r="B374" s="184">
        <v>1</v>
      </c>
      <c r="C374" s="185" t="s">
        <v>446</v>
      </c>
      <c r="D374" s="47" t="s">
        <v>447</v>
      </c>
      <c r="E374" s="185" t="s">
        <v>372</v>
      </c>
      <c r="F374" s="185" t="s">
        <v>423</v>
      </c>
    </row>
    <row r="375" spans="1:6" ht="12.75">
      <c r="A375" s="184" t="s">
        <v>16</v>
      </c>
      <c r="B375" s="184">
        <v>1</v>
      </c>
      <c r="C375" s="185" t="s">
        <v>446</v>
      </c>
      <c r="D375" s="47" t="s">
        <v>447</v>
      </c>
      <c r="E375" s="185" t="s">
        <v>372</v>
      </c>
      <c r="F375" s="185" t="s">
        <v>477</v>
      </c>
    </row>
    <row r="376" spans="1:6" ht="12.75">
      <c r="A376" s="189" t="s">
        <v>16</v>
      </c>
      <c r="B376" s="189">
        <v>1</v>
      </c>
      <c r="C376" s="190" t="s">
        <v>390</v>
      </c>
      <c r="D376" s="47" t="s">
        <v>447</v>
      </c>
      <c r="E376" s="190" t="s">
        <v>363</v>
      </c>
      <c r="F376" s="190" t="s">
        <v>674</v>
      </c>
    </row>
    <row r="377" spans="1:6" ht="12.75">
      <c r="A377" s="189" t="s">
        <v>16</v>
      </c>
      <c r="B377" s="189">
        <v>1</v>
      </c>
      <c r="C377" s="190" t="s">
        <v>449</v>
      </c>
      <c r="D377" s="47" t="s">
        <v>447</v>
      </c>
      <c r="E377" s="190" t="s">
        <v>363</v>
      </c>
      <c r="F377" s="190" t="s">
        <v>558</v>
      </c>
    </row>
    <row r="378" spans="1:6" ht="12.75">
      <c r="A378" s="189" t="s">
        <v>16</v>
      </c>
      <c r="B378" s="189">
        <v>1</v>
      </c>
      <c r="C378" s="190" t="s">
        <v>449</v>
      </c>
      <c r="D378" s="47" t="s">
        <v>447</v>
      </c>
      <c r="E378" s="190" t="s">
        <v>363</v>
      </c>
      <c r="F378" s="190" t="s">
        <v>592</v>
      </c>
    </row>
    <row r="379" spans="1:6" ht="12.75">
      <c r="A379" s="187" t="s">
        <v>16</v>
      </c>
      <c r="B379" s="187">
        <v>1</v>
      </c>
      <c r="C379" s="188" t="s">
        <v>449</v>
      </c>
      <c r="D379" s="47" t="s">
        <v>447</v>
      </c>
      <c r="E379" s="188" t="s">
        <v>365</v>
      </c>
      <c r="F379" s="188" t="s">
        <v>623</v>
      </c>
    </row>
    <row r="380" spans="1:6" ht="12.75">
      <c r="A380" s="189" t="s">
        <v>16</v>
      </c>
      <c r="B380" s="189">
        <v>1</v>
      </c>
      <c r="C380" s="190" t="s">
        <v>392</v>
      </c>
      <c r="D380" s="47" t="s">
        <v>447</v>
      </c>
      <c r="E380" s="190" t="s">
        <v>370</v>
      </c>
      <c r="F380" s="190" t="s">
        <v>592</v>
      </c>
    </row>
    <row r="381" spans="1:6" ht="12.75">
      <c r="A381" s="189" t="s">
        <v>16</v>
      </c>
      <c r="B381" s="189">
        <v>1</v>
      </c>
      <c r="C381" s="190" t="s">
        <v>392</v>
      </c>
      <c r="D381" s="47" t="s">
        <v>447</v>
      </c>
      <c r="E381" s="190" t="s">
        <v>363</v>
      </c>
      <c r="F381" s="190" t="s">
        <v>477</v>
      </c>
    </row>
    <row r="382" spans="1:6" ht="12.75">
      <c r="A382" s="189" t="s">
        <v>16</v>
      </c>
      <c r="B382" s="189">
        <v>1</v>
      </c>
      <c r="C382" s="190" t="s">
        <v>392</v>
      </c>
      <c r="D382" s="47" t="s">
        <v>447</v>
      </c>
      <c r="E382" s="190" t="s">
        <v>363</v>
      </c>
      <c r="F382" s="190" t="s">
        <v>558</v>
      </c>
    </row>
    <row r="383" spans="1:6" ht="12.75">
      <c r="A383" s="189" t="s">
        <v>16</v>
      </c>
      <c r="B383" s="189">
        <v>1</v>
      </c>
      <c r="C383" s="190" t="s">
        <v>392</v>
      </c>
      <c r="D383" s="47" t="s">
        <v>447</v>
      </c>
      <c r="E383" s="190" t="s">
        <v>363</v>
      </c>
      <c r="F383" s="190" t="s">
        <v>592</v>
      </c>
    </row>
    <row r="384" spans="1:6" ht="12.75">
      <c r="A384" s="183" t="s">
        <v>368</v>
      </c>
      <c r="B384" s="183">
        <v>1</v>
      </c>
      <c r="C384" s="86" t="s">
        <v>8</v>
      </c>
      <c r="D384" s="47" t="s">
        <v>586</v>
      </c>
      <c r="F384" s="86" t="s">
        <v>656</v>
      </c>
    </row>
    <row r="385" spans="1:6" ht="12.75">
      <c r="A385" s="189" t="s">
        <v>18</v>
      </c>
      <c r="B385" s="189">
        <v>1</v>
      </c>
      <c r="C385" s="190" t="s">
        <v>8</v>
      </c>
      <c r="D385" s="47" t="s">
        <v>586</v>
      </c>
      <c r="E385" s="190" t="s">
        <v>363</v>
      </c>
      <c r="F385" s="190" t="s">
        <v>558</v>
      </c>
    </row>
    <row r="386" spans="1:6" ht="12.75">
      <c r="A386" s="183" t="s">
        <v>18</v>
      </c>
      <c r="B386" s="183">
        <v>1</v>
      </c>
      <c r="C386" s="86" t="s">
        <v>8</v>
      </c>
      <c r="D386" s="47" t="s">
        <v>586</v>
      </c>
      <c r="F386" s="86" t="s">
        <v>558</v>
      </c>
    </row>
    <row r="387" spans="1:6" ht="12.75">
      <c r="A387" s="183" t="s">
        <v>18</v>
      </c>
      <c r="B387" s="183">
        <v>1</v>
      </c>
      <c r="C387" s="86" t="s">
        <v>8</v>
      </c>
      <c r="D387" s="47" t="s">
        <v>586</v>
      </c>
      <c r="F387" s="86" t="s">
        <v>623</v>
      </c>
    </row>
    <row r="388" spans="1:6" ht="12.75">
      <c r="A388" s="32" t="s">
        <v>16</v>
      </c>
      <c r="B388" s="32">
        <v>1</v>
      </c>
      <c r="C388" s="186" t="s">
        <v>456</v>
      </c>
      <c r="D388" s="47" t="s">
        <v>581</v>
      </c>
      <c r="E388" s="186" t="s">
        <v>414</v>
      </c>
      <c r="F388" s="186" t="s">
        <v>623</v>
      </c>
    </row>
    <row r="389" spans="1:6" ht="12.75">
      <c r="A389" s="32" t="s">
        <v>16</v>
      </c>
      <c r="B389" s="32">
        <v>2</v>
      </c>
      <c r="C389" s="186" t="s">
        <v>456</v>
      </c>
      <c r="D389" s="47" t="s">
        <v>581</v>
      </c>
      <c r="E389" s="186" t="s">
        <v>414</v>
      </c>
      <c r="F389" s="186" t="s">
        <v>558</v>
      </c>
    </row>
    <row r="390" spans="1:6" ht="12.75">
      <c r="A390" s="32" t="s">
        <v>398</v>
      </c>
      <c r="B390" s="32">
        <v>1</v>
      </c>
      <c r="C390" s="186" t="s">
        <v>399</v>
      </c>
      <c r="D390" s="47" t="s">
        <v>581</v>
      </c>
      <c r="E390" s="186" t="s">
        <v>414</v>
      </c>
      <c r="F390" s="186" t="s">
        <v>592</v>
      </c>
    </row>
    <row r="391" spans="1:6" ht="12.75">
      <c r="A391" s="32" t="s">
        <v>398</v>
      </c>
      <c r="B391" s="32">
        <v>1</v>
      </c>
      <c r="C391" s="186" t="s">
        <v>399</v>
      </c>
      <c r="D391" s="47" t="s">
        <v>581</v>
      </c>
      <c r="E391" s="186" t="s">
        <v>414</v>
      </c>
      <c r="F391" s="186" t="s">
        <v>623</v>
      </c>
    </row>
    <row r="392" spans="1:6" ht="12.75">
      <c r="A392" s="32" t="s">
        <v>18</v>
      </c>
      <c r="B392" s="32">
        <v>1</v>
      </c>
      <c r="C392" s="186" t="s">
        <v>556</v>
      </c>
      <c r="D392" s="47" t="s">
        <v>581</v>
      </c>
      <c r="E392" s="186" t="s">
        <v>414</v>
      </c>
      <c r="F392" s="186" t="s">
        <v>592</v>
      </c>
    </row>
    <row r="393" spans="1:6" ht="12.75">
      <c r="A393" s="191" t="s">
        <v>16</v>
      </c>
      <c r="B393" s="191">
        <v>1</v>
      </c>
      <c r="C393" s="192" t="s">
        <v>456</v>
      </c>
      <c r="D393" s="47" t="s">
        <v>505</v>
      </c>
      <c r="E393" s="192" t="s">
        <v>401</v>
      </c>
      <c r="F393" s="192" t="s">
        <v>477</v>
      </c>
    </row>
    <row r="394" spans="1:6" ht="12.75">
      <c r="A394" s="184" t="s">
        <v>368</v>
      </c>
      <c r="B394" s="184">
        <v>1</v>
      </c>
      <c r="C394" s="185" t="s">
        <v>8</v>
      </c>
      <c r="D394" s="47" t="s">
        <v>657</v>
      </c>
      <c r="E394" s="185" t="s">
        <v>372</v>
      </c>
      <c r="F394" s="185" t="s">
        <v>656</v>
      </c>
    </row>
    <row r="395" spans="1:6" ht="12.75">
      <c r="A395" s="184" t="s">
        <v>7</v>
      </c>
      <c r="B395" s="184">
        <v>1</v>
      </c>
      <c r="C395" s="185" t="s">
        <v>425</v>
      </c>
      <c r="D395" s="47" t="s">
        <v>514</v>
      </c>
      <c r="E395" s="185" t="s">
        <v>372</v>
      </c>
      <c r="F395" s="185" t="s">
        <v>512</v>
      </c>
    </row>
    <row r="396" spans="1:6" ht="12.75">
      <c r="A396" s="184" t="s">
        <v>51</v>
      </c>
      <c r="B396" s="184">
        <v>1</v>
      </c>
      <c r="C396" s="185" t="s">
        <v>366</v>
      </c>
      <c r="D396" s="47" t="s">
        <v>367</v>
      </c>
      <c r="E396" s="185" t="s">
        <v>372</v>
      </c>
      <c r="F396" s="185" t="s">
        <v>623</v>
      </c>
    </row>
    <row r="397" spans="1:6" ht="12.75">
      <c r="A397" s="187" t="s">
        <v>51</v>
      </c>
      <c r="B397" s="187">
        <v>1</v>
      </c>
      <c r="C397" s="188" t="s">
        <v>366</v>
      </c>
      <c r="D397" s="47" t="s">
        <v>367</v>
      </c>
      <c r="E397" s="188" t="s">
        <v>365</v>
      </c>
      <c r="F397" s="188" t="s">
        <v>1</v>
      </c>
    </row>
    <row r="398" spans="1:6" ht="12.75">
      <c r="A398" s="184" t="s">
        <v>6</v>
      </c>
      <c r="B398" s="184">
        <v>1</v>
      </c>
      <c r="C398" s="185" t="s">
        <v>361</v>
      </c>
      <c r="D398" s="47" t="s">
        <v>439</v>
      </c>
      <c r="E398" s="185" t="s">
        <v>372</v>
      </c>
      <c r="F398" s="185" t="s">
        <v>558</v>
      </c>
    </row>
    <row r="399" spans="1:6" ht="12.75">
      <c r="A399" s="184" t="s">
        <v>11</v>
      </c>
      <c r="B399" s="184">
        <v>1</v>
      </c>
      <c r="C399" s="185" t="s">
        <v>375</v>
      </c>
      <c r="D399" s="47" t="s">
        <v>439</v>
      </c>
      <c r="E399" s="185" t="s">
        <v>372</v>
      </c>
      <c r="F399" s="185" t="s">
        <v>656</v>
      </c>
    </row>
    <row r="400" spans="1:6" ht="12.75">
      <c r="A400" s="187" t="s">
        <v>11</v>
      </c>
      <c r="B400" s="187">
        <v>1</v>
      </c>
      <c r="C400" s="188" t="s">
        <v>375</v>
      </c>
      <c r="D400" s="47" t="s">
        <v>439</v>
      </c>
      <c r="E400" s="188" t="s">
        <v>365</v>
      </c>
      <c r="F400" s="188" t="s">
        <v>592</v>
      </c>
    </row>
    <row r="401" spans="1:6" ht="12.75">
      <c r="A401" s="184" t="s">
        <v>12</v>
      </c>
      <c r="B401" s="184">
        <v>1</v>
      </c>
      <c r="C401" s="185" t="s">
        <v>13</v>
      </c>
      <c r="D401" s="47" t="s">
        <v>439</v>
      </c>
      <c r="E401" s="185" t="s">
        <v>372</v>
      </c>
      <c r="F401" s="185" t="s">
        <v>512</v>
      </c>
    </row>
    <row r="402" spans="1:6" ht="12.75">
      <c r="A402" s="184" t="s">
        <v>12</v>
      </c>
      <c r="B402" s="184">
        <v>1</v>
      </c>
      <c r="C402" s="185" t="s">
        <v>13</v>
      </c>
      <c r="D402" s="47" t="s">
        <v>439</v>
      </c>
      <c r="E402" s="185" t="s">
        <v>372</v>
      </c>
      <c r="F402" s="185" t="s">
        <v>592</v>
      </c>
    </row>
    <row r="403" spans="1:6" ht="12.75">
      <c r="A403" s="184" t="s">
        <v>12</v>
      </c>
      <c r="B403" s="184">
        <v>1</v>
      </c>
      <c r="C403" s="185" t="s">
        <v>13</v>
      </c>
      <c r="D403" s="47" t="s">
        <v>439</v>
      </c>
      <c r="E403" s="185" t="s">
        <v>372</v>
      </c>
      <c r="F403" s="185" t="s">
        <v>623</v>
      </c>
    </row>
    <row r="404" spans="1:6" ht="12.75">
      <c r="A404" s="189" t="s">
        <v>12</v>
      </c>
      <c r="B404" s="189">
        <v>1</v>
      </c>
      <c r="C404" s="190" t="s">
        <v>13</v>
      </c>
      <c r="D404" s="47" t="s">
        <v>439</v>
      </c>
      <c r="E404" s="190" t="s">
        <v>370</v>
      </c>
      <c r="F404" s="190" t="s">
        <v>477</v>
      </c>
    </row>
    <row r="405" spans="1:6" ht="12.75">
      <c r="A405" s="189" t="s">
        <v>12</v>
      </c>
      <c r="B405" s="189">
        <v>1</v>
      </c>
      <c r="C405" s="190" t="s">
        <v>13</v>
      </c>
      <c r="D405" s="47" t="s">
        <v>439</v>
      </c>
      <c r="E405" s="190" t="s">
        <v>370</v>
      </c>
      <c r="F405" s="190" t="s">
        <v>592</v>
      </c>
    </row>
    <row r="406" spans="1:6" ht="12.75">
      <c r="A406" s="187" t="s">
        <v>12</v>
      </c>
      <c r="B406" s="187">
        <v>1</v>
      </c>
      <c r="C406" s="188" t="s">
        <v>13</v>
      </c>
      <c r="D406" s="47" t="s">
        <v>439</v>
      </c>
      <c r="E406" s="188" t="s">
        <v>365</v>
      </c>
      <c r="F406" s="188" t="s">
        <v>623</v>
      </c>
    </row>
    <row r="407" spans="1:6" ht="12.75">
      <c r="A407" s="183" t="s">
        <v>12</v>
      </c>
      <c r="B407" s="183">
        <v>1</v>
      </c>
      <c r="C407" s="86" t="s">
        <v>13</v>
      </c>
      <c r="D407" s="47" t="s">
        <v>439</v>
      </c>
      <c r="F407" s="86" t="s">
        <v>592</v>
      </c>
    </row>
    <row r="408" spans="1:6" ht="12.75">
      <c r="A408" s="187" t="s">
        <v>12</v>
      </c>
      <c r="B408" s="187">
        <v>2</v>
      </c>
      <c r="C408" s="188" t="s">
        <v>13</v>
      </c>
      <c r="D408" s="47" t="s">
        <v>439</v>
      </c>
      <c r="E408" s="188" t="s">
        <v>365</v>
      </c>
      <c r="F408" s="188" t="s">
        <v>423</v>
      </c>
    </row>
    <row r="409" spans="1:6" ht="12.75">
      <c r="A409" s="187" t="s">
        <v>12</v>
      </c>
      <c r="B409" s="187">
        <v>2</v>
      </c>
      <c r="C409" s="188" t="s">
        <v>13</v>
      </c>
      <c r="D409" s="47" t="s">
        <v>439</v>
      </c>
      <c r="E409" s="188" t="s">
        <v>365</v>
      </c>
      <c r="F409" s="188" t="s">
        <v>512</v>
      </c>
    </row>
    <row r="410" spans="1:6" ht="12.75">
      <c r="A410" s="187" t="s">
        <v>12</v>
      </c>
      <c r="B410" s="187">
        <v>3</v>
      </c>
      <c r="C410" s="188" t="s">
        <v>13</v>
      </c>
      <c r="D410" s="47" t="s">
        <v>439</v>
      </c>
      <c r="E410" s="188" t="s">
        <v>365</v>
      </c>
      <c r="F410" s="188" t="s">
        <v>558</v>
      </c>
    </row>
    <row r="411" spans="1:6" ht="12.75">
      <c r="A411" s="187" t="s">
        <v>12</v>
      </c>
      <c r="B411" s="187">
        <v>3</v>
      </c>
      <c r="C411" s="188" t="s">
        <v>13</v>
      </c>
      <c r="D411" s="47" t="s">
        <v>439</v>
      </c>
      <c r="E411" s="188" t="s">
        <v>365</v>
      </c>
      <c r="F411" s="188" t="s">
        <v>592</v>
      </c>
    </row>
    <row r="412" spans="1:6" ht="12.75">
      <c r="A412" s="184" t="s">
        <v>16</v>
      </c>
      <c r="B412" s="184">
        <v>1</v>
      </c>
      <c r="C412" s="185" t="s">
        <v>449</v>
      </c>
      <c r="D412" s="47" t="s">
        <v>451</v>
      </c>
      <c r="E412" s="185" t="s">
        <v>372</v>
      </c>
      <c r="F412" s="185" t="s">
        <v>423</v>
      </c>
    </row>
    <row r="413" spans="1:6" ht="12.75">
      <c r="A413" s="184" t="s">
        <v>16</v>
      </c>
      <c r="B413" s="184">
        <v>1</v>
      </c>
      <c r="C413" s="185" t="s">
        <v>392</v>
      </c>
      <c r="D413" s="47" t="s">
        <v>451</v>
      </c>
      <c r="E413" s="185" t="s">
        <v>372</v>
      </c>
      <c r="F413" s="185" t="s">
        <v>558</v>
      </c>
    </row>
    <row r="414" spans="1:6" ht="12.75">
      <c r="A414" s="184" t="s">
        <v>16</v>
      </c>
      <c r="B414" s="184">
        <v>1</v>
      </c>
      <c r="C414" s="185" t="s">
        <v>394</v>
      </c>
      <c r="D414" s="47" t="s">
        <v>451</v>
      </c>
      <c r="E414" s="185" t="s">
        <v>372</v>
      </c>
      <c r="F414" s="185" t="s">
        <v>512</v>
      </c>
    </row>
    <row r="415" spans="1:6" ht="12.75">
      <c r="A415" s="184" t="s">
        <v>16</v>
      </c>
      <c r="B415" s="184">
        <v>1</v>
      </c>
      <c r="C415" s="185" t="s">
        <v>446</v>
      </c>
      <c r="D415" s="47" t="s">
        <v>570</v>
      </c>
      <c r="E415" s="185" t="s">
        <v>372</v>
      </c>
      <c r="F415" s="185" t="s">
        <v>558</v>
      </c>
    </row>
    <row r="416" spans="1:6" ht="12.75">
      <c r="A416" s="184" t="s">
        <v>16</v>
      </c>
      <c r="B416" s="184">
        <v>1</v>
      </c>
      <c r="C416" s="185" t="s">
        <v>446</v>
      </c>
      <c r="D416" s="47" t="s">
        <v>570</v>
      </c>
      <c r="E416" s="185" t="s">
        <v>372</v>
      </c>
      <c r="F416" s="185" t="s">
        <v>656</v>
      </c>
    </row>
    <row r="417" spans="1:6" ht="12.75">
      <c r="A417" s="189" t="s">
        <v>16</v>
      </c>
      <c r="B417" s="189">
        <v>1</v>
      </c>
      <c r="C417" s="190" t="s">
        <v>446</v>
      </c>
      <c r="D417" s="47" t="s">
        <v>570</v>
      </c>
      <c r="E417" s="190" t="s">
        <v>363</v>
      </c>
      <c r="F417" s="190" t="s">
        <v>558</v>
      </c>
    </row>
    <row r="418" spans="1:6" ht="12.75">
      <c r="A418" s="184" t="s">
        <v>16</v>
      </c>
      <c r="B418" s="184">
        <v>1</v>
      </c>
      <c r="C418" s="185" t="s">
        <v>453</v>
      </c>
      <c r="D418" s="47" t="s">
        <v>570</v>
      </c>
      <c r="E418" s="185" t="s">
        <v>372</v>
      </c>
      <c r="F418" s="185" t="s">
        <v>592</v>
      </c>
    </row>
    <row r="419" spans="1:6" ht="12.75">
      <c r="A419" s="184" t="s">
        <v>16</v>
      </c>
      <c r="B419" s="184">
        <v>1</v>
      </c>
      <c r="C419" s="185" t="s">
        <v>446</v>
      </c>
      <c r="D419" s="47" t="s">
        <v>536</v>
      </c>
      <c r="E419" s="185" t="s">
        <v>372</v>
      </c>
      <c r="F419" s="185" t="s">
        <v>512</v>
      </c>
    </row>
    <row r="420" spans="1:6" ht="12.75">
      <c r="A420" s="189" t="s">
        <v>16</v>
      </c>
      <c r="B420" s="189">
        <v>1</v>
      </c>
      <c r="C420" s="190" t="s">
        <v>390</v>
      </c>
      <c r="D420" s="47" t="s">
        <v>536</v>
      </c>
      <c r="E420" s="190" t="s">
        <v>363</v>
      </c>
      <c r="F420" s="190" t="s">
        <v>558</v>
      </c>
    </row>
    <row r="421" spans="1:6" ht="12.75">
      <c r="A421" s="184" t="s">
        <v>16</v>
      </c>
      <c r="B421" s="184">
        <v>1</v>
      </c>
      <c r="C421" s="185" t="s">
        <v>542</v>
      </c>
      <c r="D421" s="47" t="s">
        <v>536</v>
      </c>
      <c r="E421" s="185" t="s">
        <v>372</v>
      </c>
      <c r="F421" s="185" t="s">
        <v>592</v>
      </c>
    </row>
    <row r="422" spans="1:6" ht="12.75">
      <c r="A422" s="189" t="s">
        <v>16</v>
      </c>
      <c r="B422" s="189">
        <v>1</v>
      </c>
      <c r="C422" s="190" t="s">
        <v>390</v>
      </c>
      <c r="D422" s="47" t="s">
        <v>574</v>
      </c>
      <c r="E422" s="190" t="s">
        <v>370</v>
      </c>
      <c r="F422" s="190" t="s">
        <v>558</v>
      </c>
    </row>
    <row r="423" spans="1:6" ht="12.75">
      <c r="A423" s="189" t="s">
        <v>11</v>
      </c>
      <c r="B423" s="189">
        <v>1</v>
      </c>
      <c r="C423" s="190" t="s">
        <v>375</v>
      </c>
      <c r="D423" s="47" t="s">
        <v>677</v>
      </c>
      <c r="E423" s="190" t="s">
        <v>363</v>
      </c>
      <c r="F423" s="190" t="s">
        <v>674</v>
      </c>
    </row>
    <row r="424" spans="1:6" ht="12.75">
      <c r="A424" s="184" t="s">
        <v>51</v>
      </c>
      <c r="B424" s="184">
        <v>1</v>
      </c>
      <c r="C424" s="185" t="s">
        <v>366</v>
      </c>
      <c r="D424" s="47" t="s">
        <v>626</v>
      </c>
      <c r="E424" s="185" t="s">
        <v>372</v>
      </c>
      <c r="F424" s="185" t="s">
        <v>623</v>
      </c>
    </row>
    <row r="425" spans="1:6" ht="12.75">
      <c r="A425" s="187" t="s">
        <v>51</v>
      </c>
      <c r="B425" s="187">
        <v>1</v>
      </c>
      <c r="C425" s="188" t="s">
        <v>366</v>
      </c>
      <c r="D425" s="47" t="s">
        <v>626</v>
      </c>
      <c r="E425" s="188" t="s">
        <v>365</v>
      </c>
      <c r="F425" s="188" t="s">
        <v>623</v>
      </c>
    </row>
    <row r="426" spans="1:6" ht="12.75">
      <c r="A426" s="191" t="s">
        <v>18</v>
      </c>
      <c r="B426" s="191">
        <v>1</v>
      </c>
      <c r="C426" s="192" t="s">
        <v>471</v>
      </c>
      <c r="D426" s="47" t="s">
        <v>640</v>
      </c>
      <c r="E426" s="192" t="s">
        <v>401</v>
      </c>
      <c r="F426" s="192" t="s">
        <v>623</v>
      </c>
    </row>
    <row r="427" spans="1:6" ht="12.75">
      <c r="A427" s="187" t="s">
        <v>18</v>
      </c>
      <c r="B427" s="187">
        <v>1</v>
      </c>
      <c r="C427" s="188" t="s">
        <v>471</v>
      </c>
      <c r="D427" s="47" t="s">
        <v>621</v>
      </c>
      <c r="E427" s="188" t="s">
        <v>365</v>
      </c>
      <c r="F427" s="188" t="s">
        <v>592</v>
      </c>
    </row>
    <row r="428" spans="1:6" ht="12.75">
      <c r="A428" s="184" t="s">
        <v>16</v>
      </c>
      <c r="B428" s="184">
        <v>1</v>
      </c>
      <c r="C428" s="185" t="s">
        <v>456</v>
      </c>
      <c r="D428" s="47" t="s">
        <v>462</v>
      </c>
      <c r="E428" s="185" t="s">
        <v>372</v>
      </c>
      <c r="F428" s="185" t="s">
        <v>674</v>
      </c>
    </row>
    <row r="429" spans="1:6" ht="12.75">
      <c r="A429" s="191" t="s">
        <v>16</v>
      </c>
      <c r="B429" s="191">
        <v>1</v>
      </c>
      <c r="C429" s="192" t="s">
        <v>456</v>
      </c>
      <c r="D429" s="47" t="s">
        <v>462</v>
      </c>
      <c r="E429" s="192" t="s">
        <v>401</v>
      </c>
      <c r="F429" s="192" t="s">
        <v>423</v>
      </c>
    </row>
    <row r="430" spans="1:6" ht="12.75">
      <c r="A430" s="191" t="s">
        <v>16</v>
      </c>
      <c r="B430" s="191">
        <v>1</v>
      </c>
      <c r="C430" s="192" t="s">
        <v>456</v>
      </c>
      <c r="D430" s="47" t="s">
        <v>462</v>
      </c>
      <c r="E430" s="192" t="s">
        <v>401</v>
      </c>
      <c r="F430" s="192" t="s">
        <v>656</v>
      </c>
    </row>
    <row r="431" spans="1:6" ht="12.75">
      <c r="A431" s="184" t="s">
        <v>16</v>
      </c>
      <c r="B431" s="184">
        <v>1</v>
      </c>
      <c r="C431" s="185" t="s">
        <v>542</v>
      </c>
      <c r="D431" s="47" t="s">
        <v>611</v>
      </c>
      <c r="E431" s="185" t="s">
        <v>372</v>
      </c>
      <c r="F431" s="185" t="s">
        <v>592</v>
      </c>
    </row>
    <row r="432" spans="1:6" ht="12.75">
      <c r="A432" s="184" t="s">
        <v>16</v>
      </c>
      <c r="B432" s="184">
        <v>1</v>
      </c>
      <c r="C432" s="185" t="s">
        <v>542</v>
      </c>
      <c r="D432" s="47" t="s">
        <v>611</v>
      </c>
      <c r="E432" s="185" t="s">
        <v>372</v>
      </c>
      <c r="F432" s="185" t="s">
        <v>646</v>
      </c>
    </row>
    <row r="433" spans="1:6" ht="12.75">
      <c r="A433" s="184" t="s">
        <v>16</v>
      </c>
      <c r="B433" s="184">
        <v>1</v>
      </c>
      <c r="C433" s="185" t="s">
        <v>453</v>
      </c>
      <c r="D433" s="47" t="s">
        <v>611</v>
      </c>
      <c r="E433" s="185" t="s">
        <v>372</v>
      </c>
      <c r="F433" s="185" t="s">
        <v>592</v>
      </c>
    </row>
    <row r="434" spans="1:6" ht="12.75">
      <c r="A434" s="184" t="s">
        <v>16</v>
      </c>
      <c r="B434" s="184">
        <v>1</v>
      </c>
      <c r="C434" s="185" t="s">
        <v>453</v>
      </c>
      <c r="D434" s="47" t="s">
        <v>611</v>
      </c>
      <c r="E434" s="185" t="s">
        <v>372</v>
      </c>
      <c r="F434" s="185" t="s">
        <v>646</v>
      </c>
    </row>
    <row r="435" spans="1:6" ht="12.75">
      <c r="A435" s="184" t="s">
        <v>17</v>
      </c>
      <c r="B435" s="184">
        <v>1</v>
      </c>
      <c r="C435" s="185" t="s">
        <v>583</v>
      </c>
      <c r="D435" s="47" t="s">
        <v>611</v>
      </c>
      <c r="E435" s="185" t="s">
        <v>372</v>
      </c>
      <c r="F435" s="185" t="s">
        <v>646</v>
      </c>
    </row>
    <row r="436" spans="1:6" ht="12.75">
      <c r="A436" s="32" t="s">
        <v>16</v>
      </c>
      <c r="B436" s="32">
        <v>1</v>
      </c>
      <c r="C436" s="186" t="s">
        <v>456</v>
      </c>
      <c r="D436" s="47" t="s">
        <v>615</v>
      </c>
      <c r="E436" s="186" t="s">
        <v>414</v>
      </c>
      <c r="F436" s="186" t="s">
        <v>592</v>
      </c>
    </row>
    <row r="437" spans="1:6" ht="12.75">
      <c r="A437" s="32" t="s">
        <v>16</v>
      </c>
      <c r="B437" s="32">
        <v>1</v>
      </c>
      <c r="C437" s="186" t="s">
        <v>456</v>
      </c>
      <c r="D437" s="47" t="s">
        <v>615</v>
      </c>
      <c r="E437" s="186" t="s">
        <v>414</v>
      </c>
      <c r="F437" s="186" t="s">
        <v>674</v>
      </c>
    </row>
    <row r="438" spans="1:6" ht="12.75">
      <c r="A438" s="32" t="s">
        <v>398</v>
      </c>
      <c r="B438" s="32">
        <v>1</v>
      </c>
      <c r="C438" s="186" t="s">
        <v>399</v>
      </c>
      <c r="D438" s="47" t="s">
        <v>615</v>
      </c>
      <c r="E438" s="186" t="s">
        <v>414</v>
      </c>
      <c r="F438" s="186" t="s">
        <v>656</v>
      </c>
    </row>
    <row r="439" spans="1:6" ht="12.75">
      <c r="A439" s="184" t="s">
        <v>16</v>
      </c>
      <c r="B439" s="184">
        <v>1</v>
      </c>
      <c r="C439" s="185" t="s">
        <v>449</v>
      </c>
      <c r="D439" s="47" t="s">
        <v>499</v>
      </c>
      <c r="E439" s="185" t="s">
        <v>372</v>
      </c>
      <c r="F439" s="185" t="s">
        <v>477</v>
      </c>
    </row>
    <row r="440" spans="1:6" ht="12.75">
      <c r="A440" s="184" t="s">
        <v>17</v>
      </c>
      <c r="B440" s="184">
        <v>1</v>
      </c>
      <c r="C440" s="185" t="s">
        <v>582</v>
      </c>
      <c r="D440" s="47" t="s">
        <v>499</v>
      </c>
      <c r="E440" s="185" t="s">
        <v>372</v>
      </c>
      <c r="F440" s="185" t="s">
        <v>558</v>
      </c>
    </row>
    <row r="441" spans="1:6" ht="12.75">
      <c r="A441" s="184" t="s">
        <v>368</v>
      </c>
      <c r="B441" s="184">
        <v>1</v>
      </c>
      <c r="C441" s="185" t="s">
        <v>8</v>
      </c>
      <c r="D441" s="47" t="s">
        <v>402</v>
      </c>
      <c r="E441" s="185" t="s">
        <v>372</v>
      </c>
      <c r="F441" s="185" t="s">
        <v>623</v>
      </c>
    </row>
    <row r="442" spans="1:6" ht="12.75">
      <c r="A442" s="184" t="s">
        <v>368</v>
      </c>
      <c r="B442" s="184">
        <v>1</v>
      </c>
      <c r="C442" s="185" t="s">
        <v>8</v>
      </c>
      <c r="D442" s="47" t="s">
        <v>402</v>
      </c>
      <c r="E442" s="185" t="s">
        <v>372</v>
      </c>
      <c r="F442" s="185" t="s">
        <v>656</v>
      </c>
    </row>
    <row r="443" spans="1:6" ht="12.75">
      <c r="A443" s="189" t="s">
        <v>368</v>
      </c>
      <c r="B443" s="189">
        <v>1</v>
      </c>
      <c r="C443" s="190" t="s">
        <v>8</v>
      </c>
      <c r="D443" s="47" t="s">
        <v>402</v>
      </c>
      <c r="E443" s="190" t="s">
        <v>363</v>
      </c>
      <c r="F443" s="190" t="s">
        <v>423</v>
      </c>
    </row>
    <row r="444" spans="1:6" ht="12.75">
      <c r="A444" s="184" t="s">
        <v>368</v>
      </c>
      <c r="B444" s="184">
        <v>2</v>
      </c>
      <c r="C444" s="185" t="s">
        <v>8</v>
      </c>
      <c r="D444" s="47" t="s">
        <v>402</v>
      </c>
      <c r="E444" s="185" t="s">
        <v>372</v>
      </c>
      <c r="F444" s="185" t="s">
        <v>477</v>
      </c>
    </row>
    <row r="445" spans="1:6" ht="12.75">
      <c r="A445" s="184" t="s">
        <v>18</v>
      </c>
      <c r="B445" s="184">
        <v>1</v>
      </c>
      <c r="C445" s="185" t="s">
        <v>8</v>
      </c>
      <c r="D445" s="47" t="s">
        <v>402</v>
      </c>
      <c r="E445" s="185" t="s">
        <v>372</v>
      </c>
      <c r="F445" s="185" t="s">
        <v>1</v>
      </c>
    </row>
    <row r="446" spans="1:6" ht="12.75">
      <c r="A446" s="184" t="s">
        <v>18</v>
      </c>
      <c r="B446" s="184">
        <v>1</v>
      </c>
      <c r="C446" s="185" t="s">
        <v>8</v>
      </c>
      <c r="D446" s="47" t="s">
        <v>402</v>
      </c>
      <c r="E446" s="185" t="s">
        <v>372</v>
      </c>
      <c r="F446" s="185" t="s">
        <v>623</v>
      </c>
    </row>
    <row r="447" spans="1:6" ht="12.75">
      <c r="A447" s="187" t="s">
        <v>18</v>
      </c>
      <c r="B447" s="187">
        <v>1</v>
      </c>
      <c r="C447" s="188" t="s">
        <v>8</v>
      </c>
      <c r="D447" s="47" t="s">
        <v>402</v>
      </c>
      <c r="E447" s="188" t="s">
        <v>365</v>
      </c>
      <c r="F447" s="188" t="s">
        <v>592</v>
      </c>
    </row>
    <row r="448" spans="1:6" ht="12.75">
      <c r="A448" s="189" t="s">
        <v>18</v>
      </c>
      <c r="B448" s="189">
        <v>1</v>
      </c>
      <c r="C448" s="190" t="s">
        <v>8</v>
      </c>
      <c r="D448" s="47" t="s">
        <v>409</v>
      </c>
      <c r="E448" s="190" t="s">
        <v>370</v>
      </c>
      <c r="F448" s="190" t="s">
        <v>1</v>
      </c>
    </row>
    <row r="449" spans="1:6" ht="12.75">
      <c r="A449" s="189" t="s">
        <v>18</v>
      </c>
      <c r="B449" s="189">
        <v>1</v>
      </c>
      <c r="C449" s="190" t="s">
        <v>8</v>
      </c>
      <c r="D449" s="47" t="s">
        <v>409</v>
      </c>
      <c r="E449" s="190" t="s">
        <v>363</v>
      </c>
      <c r="F449" s="190" t="s">
        <v>558</v>
      </c>
    </row>
    <row r="450" spans="1:6" ht="12.75">
      <c r="A450" s="183" t="s">
        <v>420</v>
      </c>
      <c r="B450" s="183">
        <v>1</v>
      </c>
      <c r="C450" s="86" t="s">
        <v>513</v>
      </c>
      <c r="D450" s="47" t="s">
        <v>625</v>
      </c>
      <c r="F450" s="86" t="s">
        <v>623</v>
      </c>
    </row>
    <row r="451" spans="1:6" ht="12.75">
      <c r="A451" s="184" t="s">
        <v>7</v>
      </c>
      <c r="B451" s="184">
        <v>2</v>
      </c>
      <c r="C451" s="185" t="s">
        <v>483</v>
      </c>
      <c r="D451" s="47" t="s">
        <v>625</v>
      </c>
      <c r="E451" s="185" t="s">
        <v>372</v>
      </c>
      <c r="F451" s="185" t="s">
        <v>623</v>
      </c>
    </row>
    <row r="452" spans="1:6" ht="12.75">
      <c r="A452" s="187" t="s">
        <v>15</v>
      </c>
      <c r="B452" s="187">
        <v>1</v>
      </c>
      <c r="C452" s="188" t="s">
        <v>387</v>
      </c>
      <c r="D452" s="47" t="s">
        <v>445</v>
      </c>
      <c r="E452" s="188" t="s">
        <v>365</v>
      </c>
      <c r="F452" s="188" t="s">
        <v>1</v>
      </c>
    </row>
    <row r="453" spans="1:6" ht="12.75">
      <c r="A453" s="184" t="s">
        <v>15</v>
      </c>
      <c r="B453" s="184">
        <v>1</v>
      </c>
      <c r="C453" s="185" t="s">
        <v>387</v>
      </c>
      <c r="D453" s="47" t="s">
        <v>445</v>
      </c>
      <c r="E453" s="185" t="s">
        <v>372</v>
      </c>
      <c r="F453" s="185" t="s">
        <v>423</v>
      </c>
    </row>
    <row r="454" spans="1:6" ht="12.75">
      <c r="A454" s="184" t="s">
        <v>15</v>
      </c>
      <c r="B454" s="184">
        <v>1</v>
      </c>
      <c r="C454" s="185" t="s">
        <v>387</v>
      </c>
      <c r="D454" s="47" t="s">
        <v>445</v>
      </c>
      <c r="E454" s="185" t="s">
        <v>372</v>
      </c>
      <c r="F454" s="185" t="s">
        <v>423</v>
      </c>
    </row>
    <row r="455" spans="1:6" ht="12.75">
      <c r="A455" s="184" t="s">
        <v>15</v>
      </c>
      <c r="B455" s="184">
        <v>1</v>
      </c>
      <c r="C455" s="185" t="s">
        <v>387</v>
      </c>
      <c r="D455" s="47" t="s">
        <v>445</v>
      </c>
      <c r="E455" s="185" t="s">
        <v>372</v>
      </c>
      <c r="F455" s="185" t="s">
        <v>423</v>
      </c>
    </row>
    <row r="456" spans="1:6" ht="12.75">
      <c r="A456" s="184" t="s">
        <v>15</v>
      </c>
      <c r="B456" s="184">
        <v>1</v>
      </c>
      <c r="C456" s="185" t="s">
        <v>387</v>
      </c>
      <c r="D456" s="47" t="s">
        <v>445</v>
      </c>
      <c r="E456" s="185" t="s">
        <v>372</v>
      </c>
      <c r="F456" s="185" t="s">
        <v>592</v>
      </c>
    </row>
    <row r="457" spans="1:6" ht="12.75">
      <c r="A457" s="184" t="s">
        <v>15</v>
      </c>
      <c r="B457" s="184">
        <v>1</v>
      </c>
      <c r="C457" s="185" t="s">
        <v>387</v>
      </c>
      <c r="D457" s="47" t="s">
        <v>445</v>
      </c>
      <c r="E457" s="185" t="s">
        <v>372</v>
      </c>
      <c r="F457" s="185" t="s">
        <v>512</v>
      </c>
    </row>
    <row r="458" spans="1:6" ht="12.75">
      <c r="A458" s="189" t="s">
        <v>15</v>
      </c>
      <c r="B458" s="189">
        <v>2</v>
      </c>
      <c r="C458" s="190" t="s">
        <v>388</v>
      </c>
      <c r="D458" s="47" t="s">
        <v>445</v>
      </c>
      <c r="E458" s="190" t="s">
        <v>370</v>
      </c>
      <c r="F458" s="190" t="s">
        <v>1</v>
      </c>
    </row>
    <row r="459" spans="1:6" ht="12.75">
      <c r="A459" s="189" t="s">
        <v>15</v>
      </c>
      <c r="B459" s="189">
        <v>1</v>
      </c>
      <c r="C459" s="190" t="s">
        <v>388</v>
      </c>
      <c r="D459" s="47" t="s">
        <v>445</v>
      </c>
      <c r="E459" s="190" t="s">
        <v>370</v>
      </c>
      <c r="F459" s="190" t="s">
        <v>512</v>
      </c>
    </row>
    <row r="460" spans="1:6" ht="12.75">
      <c r="A460" s="189" t="s">
        <v>15</v>
      </c>
      <c r="B460" s="189">
        <v>1</v>
      </c>
      <c r="C460" s="190" t="s">
        <v>388</v>
      </c>
      <c r="D460" s="47" t="s">
        <v>445</v>
      </c>
      <c r="E460" s="190" t="s">
        <v>370</v>
      </c>
      <c r="F460" s="190" t="s">
        <v>558</v>
      </c>
    </row>
    <row r="461" spans="1:6" ht="12.75">
      <c r="A461" s="189" t="s">
        <v>15</v>
      </c>
      <c r="B461" s="189">
        <v>2</v>
      </c>
      <c r="C461" s="190" t="s">
        <v>388</v>
      </c>
      <c r="D461" s="47" t="s">
        <v>445</v>
      </c>
      <c r="E461" s="190" t="s">
        <v>370</v>
      </c>
      <c r="F461" s="190" t="s">
        <v>1</v>
      </c>
    </row>
    <row r="462" spans="1:6" ht="12.75">
      <c r="A462" s="187" t="s">
        <v>15</v>
      </c>
      <c r="B462" s="187">
        <v>1</v>
      </c>
      <c r="C462" s="188" t="s">
        <v>388</v>
      </c>
      <c r="D462" s="47" t="s">
        <v>445</v>
      </c>
      <c r="E462" s="188" t="s">
        <v>365</v>
      </c>
      <c r="F462" s="188" t="s">
        <v>512</v>
      </c>
    </row>
    <row r="463" spans="1:6" ht="12.75">
      <c r="A463" s="189" t="s">
        <v>15</v>
      </c>
      <c r="B463" s="189">
        <v>1</v>
      </c>
      <c r="C463" s="190" t="s">
        <v>388</v>
      </c>
      <c r="D463" s="47" t="s">
        <v>445</v>
      </c>
      <c r="E463" s="190" t="s">
        <v>370</v>
      </c>
      <c r="F463" s="190" t="s">
        <v>1</v>
      </c>
    </row>
    <row r="464" spans="1:6" ht="12.75">
      <c r="A464" s="189" t="s">
        <v>15</v>
      </c>
      <c r="B464" s="189">
        <v>1</v>
      </c>
      <c r="C464" s="190" t="s">
        <v>388</v>
      </c>
      <c r="D464" s="47" t="s">
        <v>445</v>
      </c>
      <c r="E464" s="190" t="s">
        <v>370</v>
      </c>
      <c r="F464" s="190" t="s">
        <v>1</v>
      </c>
    </row>
    <row r="465" spans="1:6" ht="12.75">
      <c r="A465" s="189" t="s">
        <v>15</v>
      </c>
      <c r="B465" s="189">
        <v>1</v>
      </c>
      <c r="C465" s="190" t="s">
        <v>388</v>
      </c>
      <c r="D465" s="47" t="s">
        <v>445</v>
      </c>
      <c r="E465" s="190" t="s">
        <v>370</v>
      </c>
      <c r="F465" s="190" t="s">
        <v>592</v>
      </c>
    </row>
    <row r="466" spans="1:6" ht="12.75">
      <c r="A466" s="189" t="s">
        <v>15</v>
      </c>
      <c r="B466" s="189">
        <v>1</v>
      </c>
      <c r="C466" s="190" t="s">
        <v>388</v>
      </c>
      <c r="D466" s="47" t="s">
        <v>445</v>
      </c>
      <c r="E466" s="190" t="s">
        <v>363</v>
      </c>
      <c r="F466" s="190" t="s">
        <v>423</v>
      </c>
    </row>
    <row r="467" spans="1:6" ht="12.75">
      <c r="A467" s="187" t="s">
        <v>15</v>
      </c>
      <c r="B467" s="187">
        <v>1</v>
      </c>
      <c r="C467" s="188" t="s">
        <v>388</v>
      </c>
      <c r="D467" s="47" t="s">
        <v>445</v>
      </c>
      <c r="E467" s="188" t="s">
        <v>365</v>
      </c>
      <c r="F467" s="188" t="s">
        <v>477</v>
      </c>
    </row>
    <row r="468" spans="1:6" ht="12.75">
      <c r="A468" s="184" t="s">
        <v>15</v>
      </c>
      <c r="B468" s="184">
        <v>1</v>
      </c>
      <c r="C468" s="185" t="s">
        <v>388</v>
      </c>
      <c r="D468" s="47" t="s">
        <v>445</v>
      </c>
      <c r="E468" s="185" t="s">
        <v>372</v>
      </c>
      <c r="F468" s="185" t="s">
        <v>512</v>
      </c>
    </row>
    <row r="469" spans="1:6" ht="12.75">
      <c r="A469" s="187" t="s">
        <v>15</v>
      </c>
      <c r="B469" s="187">
        <v>1</v>
      </c>
      <c r="C469" s="188" t="s">
        <v>388</v>
      </c>
      <c r="D469" s="47" t="s">
        <v>445</v>
      </c>
      <c r="E469" s="188" t="s">
        <v>365</v>
      </c>
      <c r="F469" s="188" t="s">
        <v>558</v>
      </c>
    </row>
    <row r="470" spans="1:6" ht="12.75">
      <c r="A470" s="189" t="s">
        <v>15</v>
      </c>
      <c r="B470" s="189">
        <v>1</v>
      </c>
      <c r="C470" s="190" t="s">
        <v>388</v>
      </c>
      <c r="D470" s="47" t="s">
        <v>445</v>
      </c>
      <c r="E470" s="190" t="s">
        <v>370</v>
      </c>
      <c r="F470" s="190" t="s">
        <v>477</v>
      </c>
    </row>
    <row r="471" spans="1:6" ht="12.75">
      <c r="A471" s="32" t="s">
        <v>15</v>
      </c>
      <c r="B471" s="32">
        <v>1</v>
      </c>
      <c r="C471" s="186" t="s">
        <v>388</v>
      </c>
      <c r="D471" s="47" t="s">
        <v>445</v>
      </c>
      <c r="E471" s="186" t="s">
        <v>414</v>
      </c>
      <c r="F471" s="186" t="s">
        <v>477</v>
      </c>
    </row>
    <row r="472" spans="1:6" ht="12.75">
      <c r="A472" s="189" t="s">
        <v>15</v>
      </c>
      <c r="B472" s="189">
        <v>1</v>
      </c>
      <c r="C472" s="190" t="s">
        <v>388</v>
      </c>
      <c r="D472" s="47" t="s">
        <v>445</v>
      </c>
      <c r="E472" s="190" t="s">
        <v>370</v>
      </c>
      <c r="F472" s="190" t="s">
        <v>423</v>
      </c>
    </row>
    <row r="473" spans="1:6" ht="12.75">
      <c r="A473" s="189" t="s">
        <v>15</v>
      </c>
      <c r="B473" s="189">
        <v>1</v>
      </c>
      <c r="C473" s="190" t="s">
        <v>388</v>
      </c>
      <c r="D473" s="47" t="s">
        <v>445</v>
      </c>
      <c r="E473" s="190" t="s">
        <v>370</v>
      </c>
      <c r="F473" s="190" t="s">
        <v>623</v>
      </c>
    </row>
    <row r="474" spans="1:6" ht="12.75">
      <c r="A474" s="189" t="s">
        <v>15</v>
      </c>
      <c r="B474" s="189">
        <v>1</v>
      </c>
      <c r="C474" s="190" t="s">
        <v>388</v>
      </c>
      <c r="D474" s="47" t="s">
        <v>445</v>
      </c>
      <c r="E474" s="190" t="s">
        <v>363</v>
      </c>
      <c r="F474" s="190" t="s">
        <v>623</v>
      </c>
    </row>
    <row r="475" spans="1:6" ht="12.75">
      <c r="A475" s="187" t="s">
        <v>15</v>
      </c>
      <c r="B475" s="187">
        <v>1</v>
      </c>
      <c r="C475" s="188" t="s">
        <v>388</v>
      </c>
      <c r="D475" s="47" t="s">
        <v>445</v>
      </c>
      <c r="E475" s="188" t="s">
        <v>365</v>
      </c>
      <c r="F475" s="188" t="s">
        <v>423</v>
      </c>
    </row>
    <row r="476" spans="1:6" ht="12.75">
      <c r="A476" s="189" t="s">
        <v>15</v>
      </c>
      <c r="B476" s="189">
        <v>2</v>
      </c>
      <c r="C476" s="190" t="s">
        <v>388</v>
      </c>
      <c r="D476" s="47" t="s">
        <v>445</v>
      </c>
      <c r="E476" s="190" t="s">
        <v>370</v>
      </c>
      <c r="F476" s="190" t="s">
        <v>592</v>
      </c>
    </row>
    <row r="477" spans="1:6" ht="12.75">
      <c r="A477" s="189" t="s">
        <v>15</v>
      </c>
      <c r="B477" s="189">
        <v>2</v>
      </c>
      <c r="C477" s="190" t="s">
        <v>388</v>
      </c>
      <c r="D477" s="47" t="s">
        <v>445</v>
      </c>
      <c r="E477" s="190" t="s">
        <v>370</v>
      </c>
      <c r="F477" s="190" t="s">
        <v>656</v>
      </c>
    </row>
    <row r="478" spans="1:6" ht="12.75">
      <c r="A478" s="189" t="s">
        <v>15</v>
      </c>
      <c r="B478" s="189">
        <v>2</v>
      </c>
      <c r="C478" s="190" t="s">
        <v>388</v>
      </c>
      <c r="D478" s="47" t="s">
        <v>445</v>
      </c>
      <c r="E478" s="190" t="s">
        <v>370</v>
      </c>
      <c r="F478" s="190" t="s">
        <v>674</v>
      </c>
    </row>
    <row r="479" spans="1:6" ht="12.75">
      <c r="A479" s="32" t="s">
        <v>15</v>
      </c>
      <c r="B479" s="32">
        <v>1</v>
      </c>
      <c r="C479" s="186" t="s">
        <v>388</v>
      </c>
      <c r="D479" s="47" t="s">
        <v>445</v>
      </c>
      <c r="E479" s="186" t="s">
        <v>414</v>
      </c>
      <c r="F479" s="186" t="s">
        <v>512</v>
      </c>
    </row>
    <row r="480" spans="1:6" ht="12.75">
      <c r="A480" s="184" t="s">
        <v>15</v>
      </c>
      <c r="B480" s="184">
        <v>1</v>
      </c>
      <c r="C480" s="185" t="s">
        <v>388</v>
      </c>
      <c r="D480" s="47" t="s">
        <v>445</v>
      </c>
      <c r="E480" s="185" t="s">
        <v>372</v>
      </c>
      <c r="F480" s="185" t="s">
        <v>423</v>
      </c>
    </row>
    <row r="481" spans="1:6" ht="12.75">
      <c r="A481" s="189" t="s">
        <v>15</v>
      </c>
      <c r="B481" s="189">
        <v>1</v>
      </c>
      <c r="C481" s="190" t="s">
        <v>388</v>
      </c>
      <c r="D481" s="47" t="s">
        <v>445</v>
      </c>
      <c r="E481" s="190" t="s">
        <v>370</v>
      </c>
      <c r="F481" s="190" t="s">
        <v>656</v>
      </c>
    </row>
    <row r="482" spans="1:6" ht="12.75">
      <c r="A482" s="189" t="s">
        <v>15</v>
      </c>
      <c r="B482" s="189">
        <v>1</v>
      </c>
      <c r="C482" s="190" t="s">
        <v>388</v>
      </c>
      <c r="D482" s="47" t="s">
        <v>445</v>
      </c>
      <c r="E482" s="190" t="s">
        <v>370</v>
      </c>
      <c r="F482" s="190" t="s">
        <v>558</v>
      </c>
    </row>
    <row r="483" spans="1:6" ht="12.75">
      <c r="A483" s="184" t="s">
        <v>15</v>
      </c>
      <c r="B483" s="184">
        <v>1</v>
      </c>
      <c r="C483" s="185" t="s">
        <v>388</v>
      </c>
      <c r="D483" s="47" t="s">
        <v>445</v>
      </c>
      <c r="E483" s="185" t="s">
        <v>372</v>
      </c>
      <c r="F483" s="185" t="s">
        <v>656</v>
      </c>
    </row>
    <row r="484" spans="1:6" ht="12.75">
      <c r="A484" s="184" t="s">
        <v>15</v>
      </c>
      <c r="B484" s="184">
        <v>1</v>
      </c>
      <c r="C484" s="185" t="s">
        <v>388</v>
      </c>
      <c r="D484" s="47" t="s">
        <v>445</v>
      </c>
      <c r="E484" s="185" t="s">
        <v>372</v>
      </c>
      <c r="F484" s="185" t="s">
        <v>423</v>
      </c>
    </row>
    <row r="485" spans="1:6" ht="12.75">
      <c r="A485" s="189" t="s">
        <v>15</v>
      </c>
      <c r="B485" s="189">
        <v>1</v>
      </c>
      <c r="C485" s="190" t="s">
        <v>388</v>
      </c>
      <c r="D485" s="47" t="s">
        <v>445</v>
      </c>
      <c r="E485" s="190" t="s">
        <v>370</v>
      </c>
      <c r="F485" s="190" t="s">
        <v>423</v>
      </c>
    </row>
    <row r="486" spans="1:6" ht="12.75">
      <c r="A486" s="189" t="s">
        <v>15</v>
      </c>
      <c r="B486" s="189">
        <v>1</v>
      </c>
      <c r="C486" s="190" t="s">
        <v>388</v>
      </c>
      <c r="D486" s="47" t="s">
        <v>445</v>
      </c>
      <c r="E486" s="190" t="s">
        <v>363</v>
      </c>
      <c r="F486" s="190" t="s">
        <v>656</v>
      </c>
    </row>
    <row r="487" spans="1:6" ht="12.75">
      <c r="A487" s="187" t="s">
        <v>15</v>
      </c>
      <c r="B487" s="187">
        <v>1</v>
      </c>
      <c r="C487" s="188" t="s">
        <v>388</v>
      </c>
      <c r="D487" s="47" t="s">
        <v>445</v>
      </c>
      <c r="E487" s="188" t="s">
        <v>365</v>
      </c>
      <c r="F487" s="188" t="s">
        <v>512</v>
      </c>
    </row>
    <row r="488" spans="1:6" ht="12.75">
      <c r="A488" s="191" t="s">
        <v>15</v>
      </c>
      <c r="B488" s="191">
        <v>1</v>
      </c>
      <c r="C488" s="192" t="s">
        <v>388</v>
      </c>
      <c r="D488" s="47" t="s">
        <v>445</v>
      </c>
      <c r="E488" s="192" t="s">
        <v>401</v>
      </c>
      <c r="F488" s="192" t="s">
        <v>558</v>
      </c>
    </row>
    <row r="489" spans="1:6" ht="12.75">
      <c r="A489" s="189" t="s">
        <v>15</v>
      </c>
      <c r="B489" s="189">
        <v>1</v>
      </c>
      <c r="C489" s="190" t="s">
        <v>388</v>
      </c>
      <c r="D489" s="47" t="s">
        <v>445</v>
      </c>
      <c r="E489" s="190" t="s">
        <v>363</v>
      </c>
      <c r="F489" s="190" t="s">
        <v>512</v>
      </c>
    </row>
    <row r="490" spans="1:6" ht="12.75">
      <c r="A490" s="187" t="s">
        <v>15</v>
      </c>
      <c r="B490" s="187">
        <v>1</v>
      </c>
      <c r="C490" s="188" t="s">
        <v>388</v>
      </c>
      <c r="D490" s="47" t="s">
        <v>445</v>
      </c>
      <c r="E490" s="188" t="s">
        <v>365</v>
      </c>
      <c r="F490" s="188" t="s">
        <v>592</v>
      </c>
    </row>
    <row r="491" spans="1:6" ht="12.75">
      <c r="A491" s="189" t="s">
        <v>15</v>
      </c>
      <c r="B491" s="189">
        <v>1</v>
      </c>
      <c r="C491" s="190" t="s">
        <v>388</v>
      </c>
      <c r="D491" s="47" t="s">
        <v>445</v>
      </c>
      <c r="E491" s="190" t="s">
        <v>370</v>
      </c>
      <c r="F491" s="190" t="s">
        <v>558</v>
      </c>
    </row>
    <row r="492" spans="1:6" ht="12.75">
      <c r="A492" s="184" t="s">
        <v>15</v>
      </c>
      <c r="B492" s="184">
        <v>1</v>
      </c>
      <c r="C492" s="185" t="s">
        <v>388</v>
      </c>
      <c r="D492" s="47" t="s">
        <v>445</v>
      </c>
      <c r="E492" s="185" t="s">
        <v>372</v>
      </c>
      <c r="F492" s="185" t="s">
        <v>1</v>
      </c>
    </row>
    <row r="493" spans="1:6" ht="12.75">
      <c r="A493" s="184" t="s">
        <v>15</v>
      </c>
      <c r="B493" s="184">
        <v>1</v>
      </c>
      <c r="C493" s="185" t="s">
        <v>388</v>
      </c>
      <c r="D493" s="47" t="s">
        <v>445</v>
      </c>
      <c r="E493" s="185" t="s">
        <v>372</v>
      </c>
      <c r="F493" s="185" t="s">
        <v>592</v>
      </c>
    </row>
    <row r="494" spans="1:6" ht="12.75">
      <c r="A494" s="189" t="s">
        <v>15</v>
      </c>
      <c r="B494" s="189">
        <v>1</v>
      </c>
      <c r="C494" s="190" t="s">
        <v>388</v>
      </c>
      <c r="D494" s="47" t="s">
        <v>445</v>
      </c>
      <c r="E494" s="190" t="s">
        <v>370</v>
      </c>
      <c r="F494" s="190" t="s">
        <v>623</v>
      </c>
    </row>
    <row r="495" spans="1:6" ht="12.75">
      <c r="A495" s="183" t="s">
        <v>15</v>
      </c>
      <c r="B495" s="183">
        <v>1</v>
      </c>
      <c r="C495" s="86" t="s">
        <v>388</v>
      </c>
      <c r="D495" s="47" t="s">
        <v>445</v>
      </c>
      <c r="F495" s="86" t="s">
        <v>510</v>
      </c>
    </row>
    <row r="496" spans="1:6" ht="12.75">
      <c r="A496" s="183" t="s">
        <v>15</v>
      </c>
      <c r="B496" s="183">
        <v>1</v>
      </c>
      <c r="C496" s="86" t="s">
        <v>388</v>
      </c>
      <c r="D496" s="47" t="s">
        <v>445</v>
      </c>
      <c r="F496" s="86" t="s">
        <v>512</v>
      </c>
    </row>
    <row r="497" spans="1:6" ht="12.75">
      <c r="A497" s="183" t="s">
        <v>15</v>
      </c>
      <c r="B497" s="183">
        <v>1</v>
      </c>
      <c r="C497" s="86" t="s">
        <v>388</v>
      </c>
      <c r="D497" s="47" t="s">
        <v>445</v>
      </c>
      <c r="F497" s="86" t="s">
        <v>588</v>
      </c>
    </row>
    <row r="498" spans="1:6" ht="12.75">
      <c r="A498" s="183" t="s">
        <v>15</v>
      </c>
      <c r="B498" s="183">
        <v>1</v>
      </c>
      <c r="C498" s="86" t="s">
        <v>388</v>
      </c>
      <c r="D498" s="47" t="s">
        <v>445</v>
      </c>
      <c r="F498" s="86" t="s">
        <v>655</v>
      </c>
    </row>
    <row r="499" spans="1:6" ht="12.75">
      <c r="A499" s="183" t="s">
        <v>15</v>
      </c>
      <c r="B499" s="183">
        <v>1</v>
      </c>
      <c r="C499" s="86" t="s">
        <v>388</v>
      </c>
      <c r="D499" s="47" t="s">
        <v>445</v>
      </c>
      <c r="F499" s="86" t="s">
        <v>656</v>
      </c>
    </row>
    <row r="500" spans="1:6" ht="12.75">
      <c r="A500" s="183" t="s">
        <v>15</v>
      </c>
      <c r="B500" s="183">
        <v>2</v>
      </c>
      <c r="C500" s="86" t="s">
        <v>388</v>
      </c>
      <c r="D500" s="47" t="s">
        <v>445</v>
      </c>
      <c r="F500" s="86" t="s">
        <v>592</v>
      </c>
    </row>
    <row r="501" spans="1:6" ht="12.75">
      <c r="A501" s="183" t="s">
        <v>15</v>
      </c>
      <c r="B501" s="183">
        <v>2</v>
      </c>
      <c r="C501" s="86" t="s">
        <v>388</v>
      </c>
      <c r="D501" s="47" t="s">
        <v>445</v>
      </c>
      <c r="F501" s="86" t="s">
        <v>682</v>
      </c>
    </row>
    <row r="502" spans="1:6" ht="12.75">
      <c r="A502" s="189" t="s">
        <v>15</v>
      </c>
      <c r="B502" s="189">
        <v>3</v>
      </c>
      <c r="C502" s="190" t="s">
        <v>388</v>
      </c>
      <c r="D502" s="47" t="s">
        <v>445</v>
      </c>
      <c r="E502" s="190" t="s">
        <v>370</v>
      </c>
      <c r="F502" s="190" t="s">
        <v>592</v>
      </c>
    </row>
    <row r="503" spans="1:6" ht="12.75">
      <c r="A503" s="189" t="s">
        <v>15</v>
      </c>
      <c r="B503" s="189">
        <v>1</v>
      </c>
      <c r="C503" s="190" t="s">
        <v>389</v>
      </c>
      <c r="D503" s="47" t="s">
        <v>445</v>
      </c>
      <c r="E503" s="190" t="s">
        <v>370</v>
      </c>
      <c r="F503" s="190" t="s">
        <v>1</v>
      </c>
    </row>
    <row r="504" spans="1:6" ht="12.75">
      <c r="A504" s="189" t="s">
        <v>15</v>
      </c>
      <c r="B504" s="189">
        <v>1</v>
      </c>
      <c r="C504" s="190" t="s">
        <v>389</v>
      </c>
      <c r="D504" s="47" t="s">
        <v>445</v>
      </c>
      <c r="E504" s="190" t="s">
        <v>370</v>
      </c>
      <c r="F504" s="190" t="s">
        <v>1</v>
      </c>
    </row>
    <row r="505" spans="1:6" ht="12.75">
      <c r="A505" s="189" t="s">
        <v>15</v>
      </c>
      <c r="B505" s="189">
        <v>1</v>
      </c>
      <c r="C505" s="190" t="s">
        <v>389</v>
      </c>
      <c r="D505" s="47" t="s">
        <v>445</v>
      </c>
      <c r="E505" s="190" t="s">
        <v>370</v>
      </c>
      <c r="F505" s="190" t="s">
        <v>674</v>
      </c>
    </row>
    <row r="506" spans="1:6" ht="12.75">
      <c r="A506" s="189" t="s">
        <v>15</v>
      </c>
      <c r="B506" s="189">
        <v>1</v>
      </c>
      <c r="C506" s="190" t="s">
        <v>389</v>
      </c>
      <c r="D506" s="47" t="s">
        <v>445</v>
      </c>
      <c r="E506" s="190" t="s">
        <v>370</v>
      </c>
      <c r="F506" s="190" t="s">
        <v>1</v>
      </c>
    </row>
    <row r="507" spans="1:6" ht="12.75">
      <c r="A507" s="184" t="s">
        <v>15</v>
      </c>
      <c r="B507" s="184">
        <v>1</v>
      </c>
      <c r="C507" s="185" t="s">
        <v>389</v>
      </c>
      <c r="D507" s="47" t="s">
        <v>445</v>
      </c>
      <c r="E507" s="185" t="s">
        <v>372</v>
      </c>
      <c r="F507" s="185" t="s">
        <v>423</v>
      </c>
    </row>
    <row r="508" spans="1:6" ht="12.75">
      <c r="A508" s="189" t="s">
        <v>15</v>
      </c>
      <c r="B508" s="189">
        <v>1</v>
      </c>
      <c r="C508" s="190" t="s">
        <v>389</v>
      </c>
      <c r="D508" s="47" t="s">
        <v>445</v>
      </c>
      <c r="E508" s="190" t="s">
        <v>370</v>
      </c>
      <c r="F508" s="190" t="s">
        <v>1</v>
      </c>
    </row>
    <row r="509" spans="1:6" ht="12.75">
      <c r="A509" s="189" t="s">
        <v>15</v>
      </c>
      <c r="B509" s="189">
        <v>2</v>
      </c>
      <c r="C509" s="190" t="s">
        <v>389</v>
      </c>
      <c r="D509" s="47" t="s">
        <v>445</v>
      </c>
      <c r="E509" s="190" t="s">
        <v>370</v>
      </c>
      <c r="F509" s="190" t="s">
        <v>1</v>
      </c>
    </row>
    <row r="510" spans="1:6" ht="12.75">
      <c r="A510" s="189" t="s">
        <v>15</v>
      </c>
      <c r="B510" s="189">
        <v>1</v>
      </c>
      <c r="C510" s="190" t="s">
        <v>389</v>
      </c>
      <c r="D510" s="47" t="s">
        <v>445</v>
      </c>
      <c r="E510" s="190" t="s">
        <v>370</v>
      </c>
      <c r="F510" s="190" t="s">
        <v>623</v>
      </c>
    </row>
    <row r="511" spans="1:6" ht="12.75">
      <c r="A511" s="189" t="s">
        <v>15</v>
      </c>
      <c r="B511" s="189">
        <v>2</v>
      </c>
      <c r="C511" s="190" t="s">
        <v>389</v>
      </c>
      <c r="D511" s="47" t="s">
        <v>445</v>
      </c>
      <c r="E511" s="190" t="s">
        <v>370</v>
      </c>
      <c r="F511" s="190" t="s">
        <v>1</v>
      </c>
    </row>
    <row r="512" spans="1:6" ht="12.75">
      <c r="A512" s="189" t="s">
        <v>15</v>
      </c>
      <c r="B512" s="189">
        <v>1</v>
      </c>
      <c r="C512" s="190" t="s">
        <v>389</v>
      </c>
      <c r="D512" s="47" t="s">
        <v>445</v>
      </c>
      <c r="E512" s="190" t="s">
        <v>370</v>
      </c>
      <c r="F512" s="190" t="s">
        <v>1</v>
      </c>
    </row>
    <row r="513" spans="1:6" ht="12.75">
      <c r="A513" s="189" t="s">
        <v>15</v>
      </c>
      <c r="B513" s="189">
        <v>1</v>
      </c>
      <c r="C513" s="190" t="s">
        <v>389</v>
      </c>
      <c r="D513" s="47" t="s">
        <v>445</v>
      </c>
      <c r="E513" s="190" t="s">
        <v>370</v>
      </c>
      <c r="F513" s="190" t="s">
        <v>1</v>
      </c>
    </row>
    <row r="514" spans="1:6" ht="12.75">
      <c r="A514" s="189" t="s">
        <v>15</v>
      </c>
      <c r="B514" s="189">
        <v>2</v>
      </c>
      <c r="C514" s="190" t="s">
        <v>389</v>
      </c>
      <c r="D514" s="47" t="s">
        <v>445</v>
      </c>
      <c r="E514" s="190" t="s">
        <v>370</v>
      </c>
      <c r="F514" s="190" t="s">
        <v>1</v>
      </c>
    </row>
    <row r="515" spans="1:6" ht="12.75">
      <c r="A515" s="183" t="s">
        <v>15</v>
      </c>
      <c r="B515" s="183">
        <v>1</v>
      </c>
      <c r="C515" s="86" t="s">
        <v>389</v>
      </c>
      <c r="D515" s="47" t="s">
        <v>445</v>
      </c>
      <c r="F515" s="86" t="s">
        <v>1</v>
      </c>
    </row>
    <row r="516" spans="1:6" ht="12.75">
      <c r="A516" s="189" t="s">
        <v>15</v>
      </c>
      <c r="B516" s="189">
        <v>2</v>
      </c>
      <c r="C516" s="190" t="s">
        <v>389</v>
      </c>
      <c r="D516" s="47" t="s">
        <v>445</v>
      </c>
      <c r="E516" s="190" t="s">
        <v>370</v>
      </c>
      <c r="F516" s="190" t="s">
        <v>1</v>
      </c>
    </row>
    <row r="517" spans="1:6" ht="12.75">
      <c r="A517" s="189" t="s">
        <v>15</v>
      </c>
      <c r="B517" s="189">
        <v>1</v>
      </c>
      <c r="C517" s="190" t="s">
        <v>389</v>
      </c>
      <c r="D517" s="47" t="s">
        <v>445</v>
      </c>
      <c r="E517" s="190" t="s">
        <v>370</v>
      </c>
      <c r="F517" s="190" t="s">
        <v>1</v>
      </c>
    </row>
    <row r="518" spans="1:6" ht="12.75">
      <c r="A518" s="184" t="s">
        <v>15</v>
      </c>
      <c r="B518" s="184">
        <v>1</v>
      </c>
      <c r="C518" s="185" t="s">
        <v>389</v>
      </c>
      <c r="D518" s="47" t="s">
        <v>445</v>
      </c>
      <c r="E518" s="185" t="s">
        <v>372</v>
      </c>
      <c r="F518" s="185" t="s">
        <v>512</v>
      </c>
    </row>
    <row r="519" spans="1:6" ht="12.75">
      <c r="A519" s="189" t="s">
        <v>15</v>
      </c>
      <c r="B519" s="189">
        <v>1</v>
      </c>
      <c r="C519" s="190" t="s">
        <v>389</v>
      </c>
      <c r="D519" s="47" t="s">
        <v>445</v>
      </c>
      <c r="E519" s="190" t="s">
        <v>370</v>
      </c>
      <c r="F519" s="190" t="s">
        <v>423</v>
      </c>
    </row>
    <row r="520" spans="1:6" ht="12.75">
      <c r="A520" s="189" t="s">
        <v>15</v>
      </c>
      <c r="B520" s="189">
        <v>1</v>
      </c>
      <c r="C520" s="190" t="s">
        <v>389</v>
      </c>
      <c r="D520" s="47" t="s">
        <v>445</v>
      </c>
      <c r="E520" s="190" t="s">
        <v>370</v>
      </c>
      <c r="F520" s="190" t="s">
        <v>656</v>
      </c>
    </row>
    <row r="521" spans="1:6" ht="12.75">
      <c r="A521" s="184" t="s">
        <v>15</v>
      </c>
      <c r="B521" s="184">
        <v>2</v>
      </c>
      <c r="C521" s="185" t="s">
        <v>389</v>
      </c>
      <c r="D521" s="47" t="s">
        <v>445</v>
      </c>
      <c r="E521" s="185" t="s">
        <v>372</v>
      </c>
      <c r="F521" s="185" t="s">
        <v>423</v>
      </c>
    </row>
    <row r="522" spans="1:6" ht="12.75">
      <c r="A522" s="189" t="s">
        <v>15</v>
      </c>
      <c r="B522" s="189">
        <v>3</v>
      </c>
      <c r="C522" s="190" t="s">
        <v>389</v>
      </c>
      <c r="D522" s="47" t="s">
        <v>445</v>
      </c>
      <c r="E522" s="190" t="s">
        <v>370</v>
      </c>
      <c r="F522" s="190" t="s">
        <v>477</v>
      </c>
    </row>
    <row r="523" spans="1:6" ht="12.75">
      <c r="A523" s="189" t="s">
        <v>15</v>
      </c>
      <c r="B523" s="189">
        <v>4</v>
      </c>
      <c r="C523" s="190" t="s">
        <v>389</v>
      </c>
      <c r="D523" s="47" t="s">
        <v>445</v>
      </c>
      <c r="E523" s="190" t="s">
        <v>370</v>
      </c>
      <c r="F523" s="190" t="s">
        <v>623</v>
      </c>
    </row>
    <row r="524" spans="1:6" ht="12.75">
      <c r="A524" s="189" t="s">
        <v>15</v>
      </c>
      <c r="B524" s="189">
        <v>4</v>
      </c>
      <c r="C524" s="190" t="s">
        <v>389</v>
      </c>
      <c r="D524" s="47" t="s">
        <v>445</v>
      </c>
      <c r="E524" s="190" t="s">
        <v>370</v>
      </c>
      <c r="F524" s="190" t="s">
        <v>674</v>
      </c>
    </row>
    <row r="525" spans="1:6" ht="12.75">
      <c r="A525" s="189" t="s">
        <v>15</v>
      </c>
      <c r="B525" s="189">
        <v>1</v>
      </c>
      <c r="C525" s="190" t="s">
        <v>389</v>
      </c>
      <c r="D525" s="47" t="s">
        <v>445</v>
      </c>
      <c r="E525" s="190" t="s">
        <v>370</v>
      </c>
      <c r="F525" s="190" t="s">
        <v>592</v>
      </c>
    </row>
    <row r="526" spans="1:6" ht="12.75">
      <c r="A526" s="184" t="s">
        <v>15</v>
      </c>
      <c r="B526" s="184">
        <v>1</v>
      </c>
      <c r="C526" s="185" t="s">
        <v>389</v>
      </c>
      <c r="D526" s="47" t="s">
        <v>445</v>
      </c>
      <c r="E526" s="185" t="s">
        <v>372</v>
      </c>
      <c r="F526" s="185" t="s">
        <v>423</v>
      </c>
    </row>
    <row r="527" spans="1:6" ht="12.75">
      <c r="A527" s="189" t="s">
        <v>15</v>
      </c>
      <c r="B527" s="189">
        <v>1</v>
      </c>
      <c r="C527" s="190" t="s">
        <v>389</v>
      </c>
      <c r="D527" s="47" t="s">
        <v>445</v>
      </c>
      <c r="E527" s="190" t="s">
        <v>363</v>
      </c>
      <c r="F527" s="190" t="s">
        <v>558</v>
      </c>
    </row>
    <row r="528" spans="1:6" ht="12.75">
      <c r="A528" s="184" t="s">
        <v>15</v>
      </c>
      <c r="B528" s="184">
        <v>1</v>
      </c>
      <c r="C528" s="185" t="s">
        <v>389</v>
      </c>
      <c r="D528" s="47" t="s">
        <v>445</v>
      </c>
      <c r="E528" s="185" t="s">
        <v>372</v>
      </c>
      <c r="F528" s="185" t="s">
        <v>477</v>
      </c>
    </row>
    <row r="529" spans="1:6" ht="12.75">
      <c r="A529" s="187" t="s">
        <v>15</v>
      </c>
      <c r="B529" s="187">
        <v>1</v>
      </c>
      <c r="C529" s="188" t="s">
        <v>389</v>
      </c>
      <c r="D529" s="47" t="s">
        <v>445</v>
      </c>
      <c r="E529" s="188" t="s">
        <v>365</v>
      </c>
      <c r="F529" s="188" t="s">
        <v>1</v>
      </c>
    </row>
    <row r="530" spans="1:6" ht="12.75">
      <c r="A530" s="189" t="s">
        <v>15</v>
      </c>
      <c r="B530" s="189">
        <v>1</v>
      </c>
      <c r="C530" s="190" t="s">
        <v>389</v>
      </c>
      <c r="D530" s="47" t="s">
        <v>445</v>
      </c>
      <c r="E530" s="190" t="s">
        <v>370</v>
      </c>
      <c r="F530" s="190" t="s">
        <v>674</v>
      </c>
    </row>
    <row r="531" spans="1:6" ht="12.75">
      <c r="A531" s="187" t="s">
        <v>15</v>
      </c>
      <c r="B531" s="187">
        <v>1</v>
      </c>
      <c r="C531" s="188" t="s">
        <v>389</v>
      </c>
      <c r="D531" s="47" t="s">
        <v>445</v>
      </c>
      <c r="E531" s="188" t="s">
        <v>365</v>
      </c>
      <c r="F531" s="188" t="s">
        <v>592</v>
      </c>
    </row>
    <row r="532" spans="1:6" ht="12.75">
      <c r="A532" s="189" t="s">
        <v>15</v>
      </c>
      <c r="B532" s="189">
        <v>1</v>
      </c>
      <c r="C532" s="190" t="s">
        <v>389</v>
      </c>
      <c r="D532" s="47" t="s">
        <v>445</v>
      </c>
      <c r="E532" s="190" t="s">
        <v>370</v>
      </c>
      <c r="F532" s="190" t="s">
        <v>656</v>
      </c>
    </row>
    <row r="533" spans="1:6" ht="12.75">
      <c r="A533" s="189" t="s">
        <v>15</v>
      </c>
      <c r="B533" s="189">
        <v>1</v>
      </c>
      <c r="C533" s="190" t="s">
        <v>389</v>
      </c>
      <c r="D533" s="47" t="s">
        <v>445</v>
      </c>
      <c r="E533" s="190" t="s">
        <v>370</v>
      </c>
      <c r="F533" s="190" t="s">
        <v>423</v>
      </c>
    </row>
    <row r="534" spans="1:6" ht="12.75">
      <c r="A534" s="184" t="s">
        <v>15</v>
      </c>
      <c r="B534" s="184">
        <v>1</v>
      </c>
      <c r="C534" s="185" t="s">
        <v>389</v>
      </c>
      <c r="D534" s="47" t="s">
        <v>445</v>
      </c>
      <c r="E534" s="185" t="s">
        <v>372</v>
      </c>
      <c r="F534" s="185" t="s">
        <v>477</v>
      </c>
    </row>
    <row r="535" spans="1:6" ht="12.75">
      <c r="A535" s="187" t="s">
        <v>15</v>
      </c>
      <c r="B535" s="187">
        <v>2</v>
      </c>
      <c r="C535" s="188" t="s">
        <v>389</v>
      </c>
      <c r="D535" s="47" t="s">
        <v>445</v>
      </c>
      <c r="E535" s="188" t="s">
        <v>365</v>
      </c>
      <c r="F535" s="188" t="s">
        <v>623</v>
      </c>
    </row>
    <row r="536" spans="1:6" ht="12.75">
      <c r="A536" s="189" t="s">
        <v>15</v>
      </c>
      <c r="B536" s="189">
        <v>1</v>
      </c>
      <c r="C536" s="190" t="s">
        <v>389</v>
      </c>
      <c r="D536" s="47" t="s">
        <v>445</v>
      </c>
      <c r="E536" s="190" t="s">
        <v>370</v>
      </c>
      <c r="F536" s="190" t="s">
        <v>674</v>
      </c>
    </row>
    <row r="537" spans="1:6" ht="12.75">
      <c r="A537" s="189" t="s">
        <v>15</v>
      </c>
      <c r="B537" s="189">
        <v>1</v>
      </c>
      <c r="C537" s="190" t="s">
        <v>389</v>
      </c>
      <c r="D537" s="47" t="s">
        <v>445</v>
      </c>
      <c r="E537" s="190" t="s">
        <v>370</v>
      </c>
      <c r="F537" s="190" t="s">
        <v>656</v>
      </c>
    </row>
    <row r="538" spans="1:6" ht="12.75">
      <c r="A538" s="187" t="s">
        <v>15</v>
      </c>
      <c r="B538" s="187">
        <v>1</v>
      </c>
      <c r="C538" s="188" t="s">
        <v>389</v>
      </c>
      <c r="D538" s="47" t="s">
        <v>445</v>
      </c>
      <c r="E538" s="188" t="s">
        <v>365</v>
      </c>
      <c r="F538" s="188" t="s">
        <v>656</v>
      </c>
    </row>
    <row r="539" spans="1:6" ht="12.75">
      <c r="A539" s="32" t="s">
        <v>15</v>
      </c>
      <c r="B539" s="32">
        <v>1</v>
      </c>
      <c r="C539" s="186" t="s">
        <v>389</v>
      </c>
      <c r="D539" s="47" t="s">
        <v>445</v>
      </c>
      <c r="E539" s="186" t="s">
        <v>414</v>
      </c>
      <c r="F539" s="186" t="s">
        <v>512</v>
      </c>
    </row>
    <row r="540" spans="1:6" ht="12.75">
      <c r="A540" s="183" t="s">
        <v>15</v>
      </c>
      <c r="B540" s="183">
        <v>1</v>
      </c>
      <c r="C540" s="86" t="s">
        <v>389</v>
      </c>
      <c r="D540" s="47" t="s">
        <v>445</v>
      </c>
      <c r="F540" s="86" t="s">
        <v>592</v>
      </c>
    </row>
    <row r="541" spans="1:6" ht="12.75">
      <c r="A541" s="184" t="s">
        <v>15</v>
      </c>
      <c r="B541" s="184">
        <v>2</v>
      </c>
      <c r="C541" s="185" t="s">
        <v>389</v>
      </c>
      <c r="D541" s="47" t="s">
        <v>445</v>
      </c>
      <c r="E541" s="185" t="s">
        <v>372</v>
      </c>
      <c r="F541" s="185" t="s">
        <v>477</v>
      </c>
    </row>
    <row r="542" spans="1:6" ht="12.75">
      <c r="A542" s="189" t="s">
        <v>15</v>
      </c>
      <c r="B542" s="189">
        <v>1</v>
      </c>
      <c r="C542" s="190" t="s">
        <v>389</v>
      </c>
      <c r="D542" s="47" t="s">
        <v>445</v>
      </c>
      <c r="E542" s="190" t="s">
        <v>370</v>
      </c>
      <c r="F542" s="190" t="s">
        <v>674</v>
      </c>
    </row>
    <row r="543" spans="1:6" ht="12.75">
      <c r="A543" s="189" t="s">
        <v>15</v>
      </c>
      <c r="B543" s="189">
        <v>1</v>
      </c>
      <c r="C543" s="190" t="s">
        <v>389</v>
      </c>
      <c r="D543" s="47" t="s">
        <v>445</v>
      </c>
      <c r="E543" s="190" t="s">
        <v>370</v>
      </c>
      <c r="F543" s="190" t="s">
        <v>1</v>
      </c>
    </row>
    <row r="544" spans="1:6" ht="12.75">
      <c r="A544" s="189" t="s">
        <v>15</v>
      </c>
      <c r="B544" s="189">
        <v>1</v>
      </c>
      <c r="C544" s="190" t="s">
        <v>389</v>
      </c>
      <c r="D544" s="47" t="s">
        <v>445</v>
      </c>
      <c r="E544" s="190" t="s">
        <v>370</v>
      </c>
      <c r="F544" s="190" t="s">
        <v>1</v>
      </c>
    </row>
    <row r="545" spans="1:6" ht="12.75">
      <c r="A545" s="189" t="s">
        <v>15</v>
      </c>
      <c r="B545" s="189">
        <v>1</v>
      </c>
      <c r="C545" s="190" t="s">
        <v>389</v>
      </c>
      <c r="D545" s="47" t="s">
        <v>445</v>
      </c>
      <c r="E545" s="190" t="s">
        <v>370</v>
      </c>
      <c r="F545" s="190" t="s">
        <v>512</v>
      </c>
    </row>
    <row r="546" spans="1:6" ht="12.75">
      <c r="A546" s="183" t="s">
        <v>15</v>
      </c>
      <c r="B546" s="183">
        <v>1</v>
      </c>
      <c r="C546" s="86" t="s">
        <v>389</v>
      </c>
      <c r="D546" s="47" t="s">
        <v>445</v>
      </c>
      <c r="F546" s="86" t="s">
        <v>512</v>
      </c>
    </row>
    <row r="547" spans="1:6" ht="12.75">
      <c r="A547" s="189" t="s">
        <v>15</v>
      </c>
      <c r="B547" s="189">
        <v>1</v>
      </c>
      <c r="C547" s="190" t="s">
        <v>389</v>
      </c>
      <c r="D547" s="47" t="s">
        <v>445</v>
      </c>
      <c r="E547" s="190" t="s">
        <v>370</v>
      </c>
      <c r="F547" s="190" t="s">
        <v>1</v>
      </c>
    </row>
    <row r="548" spans="1:6" ht="12.75">
      <c r="A548" s="189" t="s">
        <v>15</v>
      </c>
      <c r="B548" s="189">
        <v>1</v>
      </c>
      <c r="C548" s="190" t="s">
        <v>389</v>
      </c>
      <c r="D548" s="47" t="s">
        <v>445</v>
      </c>
      <c r="E548" s="190" t="s">
        <v>370</v>
      </c>
      <c r="F548" s="190" t="s">
        <v>1</v>
      </c>
    </row>
    <row r="549" spans="1:6" ht="12.75">
      <c r="A549" s="189" t="s">
        <v>15</v>
      </c>
      <c r="B549" s="189">
        <v>1</v>
      </c>
      <c r="C549" s="190" t="s">
        <v>389</v>
      </c>
      <c r="D549" s="47" t="s">
        <v>445</v>
      </c>
      <c r="E549" s="190" t="s">
        <v>370</v>
      </c>
      <c r="F549" s="190" t="s">
        <v>1</v>
      </c>
    </row>
    <row r="550" spans="1:6" ht="12.75">
      <c r="A550" s="184" t="s">
        <v>15</v>
      </c>
      <c r="B550" s="184">
        <v>1</v>
      </c>
      <c r="C550" s="185" t="s">
        <v>389</v>
      </c>
      <c r="D550" s="47" t="s">
        <v>445</v>
      </c>
      <c r="E550" s="185" t="s">
        <v>372</v>
      </c>
      <c r="F550" s="185" t="s">
        <v>423</v>
      </c>
    </row>
    <row r="551" spans="1:6" ht="12.75">
      <c r="A551" s="189" t="s">
        <v>15</v>
      </c>
      <c r="B551" s="189">
        <v>2</v>
      </c>
      <c r="C551" s="190" t="s">
        <v>389</v>
      </c>
      <c r="D551" s="47" t="s">
        <v>445</v>
      </c>
      <c r="E551" s="190" t="s">
        <v>370</v>
      </c>
      <c r="F551" s="190" t="s">
        <v>558</v>
      </c>
    </row>
    <row r="552" spans="1:6" ht="12.75">
      <c r="A552" s="189" t="s">
        <v>15</v>
      </c>
      <c r="B552" s="189">
        <v>1</v>
      </c>
      <c r="C552" s="190" t="s">
        <v>389</v>
      </c>
      <c r="D552" s="47" t="s">
        <v>445</v>
      </c>
      <c r="E552" s="190" t="s">
        <v>370</v>
      </c>
      <c r="F552" s="190" t="s">
        <v>1</v>
      </c>
    </row>
    <row r="553" spans="1:6" ht="12.75">
      <c r="A553" s="189" t="s">
        <v>15</v>
      </c>
      <c r="B553" s="189">
        <v>1</v>
      </c>
      <c r="C553" s="190" t="s">
        <v>389</v>
      </c>
      <c r="D553" s="47" t="s">
        <v>445</v>
      </c>
      <c r="E553" s="190" t="s">
        <v>370</v>
      </c>
      <c r="F553" s="190" t="s">
        <v>1</v>
      </c>
    </row>
    <row r="554" spans="1:6" ht="12.75">
      <c r="A554" s="189" t="s">
        <v>15</v>
      </c>
      <c r="B554" s="189">
        <v>1</v>
      </c>
      <c r="C554" s="190" t="s">
        <v>389</v>
      </c>
      <c r="D554" s="47" t="s">
        <v>445</v>
      </c>
      <c r="E554" s="190" t="s">
        <v>370</v>
      </c>
      <c r="F554" s="190" t="s">
        <v>1</v>
      </c>
    </row>
    <row r="555" spans="1:6" ht="12.75">
      <c r="A555" s="32" t="s">
        <v>15</v>
      </c>
      <c r="B555" s="32">
        <v>1</v>
      </c>
      <c r="C555" s="186" t="s">
        <v>389</v>
      </c>
      <c r="D555" s="47" t="s">
        <v>445</v>
      </c>
      <c r="E555" s="186" t="s">
        <v>414</v>
      </c>
      <c r="F555" s="186" t="s">
        <v>592</v>
      </c>
    </row>
    <row r="556" spans="1:6" ht="12.75">
      <c r="A556" s="189" t="s">
        <v>15</v>
      </c>
      <c r="B556" s="189">
        <v>1</v>
      </c>
      <c r="C556" s="190" t="s">
        <v>389</v>
      </c>
      <c r="D556" s="47" t="s">
        <v>445</v>
      </c>
      <c r="E556" s="190" t="s">
        <v>370</v>
      </c>
      <c r="F556" s="190" t="s">
        <v>558</v>
      </c>
    </row>
    <row r="557" spans="1:6" ht="12.75">
      <c r="A557" s="189" t="s">
        <v>15</v>
      </c>
      <c r="B557" s="189">
        <v>1</v>
      </c>
      <c r="C557" s="190" t="s">
        <v>389</v>
      </c>
      <c r="D557" s="47" t="s">
        <v>445</v>
      </c>
      <c r="E557" s="190" t="s">
        <v>370</v>
      </c>
      <c r="F557" s="190" t="s">
        <v>623</v>
      </c>
    </row>
    <row r="558" spans="1:6" ht="12.75">
      <c r="A558" s="183" t="s">
        <v>15</v>
      </c>
      <c r="B558" s="183">
        <v>1</v>
      </c>
      <c r="C558" s="86" t="s">
        <v>389</v>
      </c>
      <c r="D558" s="47" t="s">
        <v>445</v>
      </c>
      <c r="F558" s="86" t="s">
        <v>510</v>
      </c>
    </row>
    <row r="559" spans="1:6" ht="12.75">
      <c r="A559" s="183" t="s">
        <v>15</v>
      </c>
      <c r="B559" s="183">
        <v>1</v>
      </c>
      <c r="C559" s="86" t="s">
        <v>389</v>
      </c>
      <c r="D559" s="47" t="s">
        <v>445</v>
      </c>
      <c r="F559" s="86" t="s">
        <v>588</v>
      </c>
    </row>
    <row r="560" spans="1:6" ht="12.75">
      <c r="A560" s="183" t="s">
        <v>15</v>
      </c>
      <c r="B560" s="183">
        <v>1</v>
      </c>
      <c r="C560" s="86" t="s">
        <v>389</v>
      </c>
      <c r="D560" s="47" t="s">
        <v>445</v>
      </c>
      <c r="F560" s="86" t="s">
        <v>656</v>
      </c>
    </row>
    <row r="561" spans="1:6" ht="12.75">
      <c r="A561" s="184" t="s">
        <v>15</v>
      </c>
      <c r="B561" s="184">
        <v>2</v>
      </c>
      <c r="C561" s="185" t="s">
        <v>389</v>
      </c>
      <c r="D561" s="47" t="s">
        <v>445</v>
      </c>
      <c r="E561" s="185" t="s">
        <v>372</v>
      </c>
      <c r="F561" s="185" t="s">
        <v>656</v>
      </c>
    </row>
    <row r="562" spans="1:6" ht="12.75">
      <c r="A562" s="189" t="s">
        <v>534</v>
      </c>
      <c r="B562" s="189">
        <v>1</v>
      </c>
      <c r="C562" s="190" t="s">
        <v>535</v>
      </c>
      <c r="D562" s="47" t="s">
        <v>445</v>
      </c>
      <c r="E562" s="190" t="s">
        <v>370</v>
      </c>
      <c r="F562" s="190" t="s">
        <v>656</v>
      </c>
    </row>
    <row r="563" spans="1:6" ht="12.75">
      <c r="A563" s="189" t="s">
        <v>534</v>
      </c>
      <c r="B563" s="189">
        <v>1</v>
      </c>
      <c r="C563" s="190" t="s">
        <v>535</v>
      </c>
      <c r="D563" s="47" t="s">
        <v>445</v>
      </c>
      <c r="E563" s="190" t="s">
        <v>363</v>
      </c>
      <c r="F563" s="190" t="s">
        <v>558</v>
      </c>
    </row>
    <row r="564" spans="1:6" ht="12.75">
      <c r="A564" s="187" t="s">
        <v>534</v>
      </c>
      <c r="B564" s="187">
        <v>1</v>
      </c>
      <c r="C564" s="188" t="s">
        <v>535</v>
      </c>
      <c r="D564" s="47" t="s">
        <v>445</v>
      </c>
      <c r="E564" s="188" t="s">
        <v>365</v>
      </c>
      <c r="F564" s="188" t="s">
        <v>512</v>
      </c>
    </row>
    <row r="565" spans="1:6" ht="12.75">
      <c r="A565" s="189" t="s">
        <v>534</v>
      </c>
      <c r="B565" s="189">
        <v>1</v>
      </c>
      <c r="C565" s="190" t="s">
        <v>535</v>
      </c>
      <c r="D565" s="47" t="s">
        <v>445</v>
      </c>
      <c r="E565" s="190" t="s">
        <v>363</v>
      </c>
      <c r="F565" s="190" t="s">
        <v>623</v>
      </c>
    </row>
    <row r="566" spans="1:6" ht="12.75">
      <c r="A566" s="189" t="s">
        <v>534</v>
      </c>
      <c r="B566" s="189">
        <v>1</v>
      </c>
      <c r="C566" s="190" t="s">
        <v>535</v>
      </c>
      <c r="D566" s="47" t="s">
        <v>445</v>
      </c>
      <c r="E566" s="190" t="s">
        <v>363</v>
      </c>
      <c r="F566" s="190" t="s">
        <v>558</v>
      </c>
    </row>
    <row r="567" spans="1:6" ht="12.75">
      <c r="A567" s="189" t="s">
        <v>368</v>
      </c>
      <c r="B567" s="189">
        <v>1</v>
      </c>
      <c r="C567" s="190" t="s">
        <v>8</v>
      </c>
      <c r="D567" s="47" t="s">
        <v>403</v>
      </c>
      <c r="E567" s="190" t="s">
        <v>363</v>
      </c>
      <c r="F567" s="190" t="s">
        <v>623</v>
      </c>
    </row>
    <row r="568" spans="1:6" ht="12.75">
      <c r="A568" s="184" t="s">
        <v>18</v>
      </c>
      <c r="B568" s="184">
        <v>1</v>
      </c>
      <c r="C568" s="185" t="s">
        <v>8</v>
      </c>
      <c r="D568" s="47" t="s">
        <v>403</v>
      </c>
      <c r="E568" s="185" t="s">
        <v>372</v>
      </c>
      <c r="F568" s="185" t="s">
        <v>1</v>
      </c>
    </row>
    <row r="569" spans="1:6" ht="12.75">
      <c r="A569" s="184" t="s">
        <v>368</v>
      </c>
      <c r="B569" s="184">
        <v>1</v>
      </c>
      <c r="C569" s="185" t="s">
        <v>524</v>
      </c>
      <c r="D569" s="47" t="s">
        <v>525</v>
      </c>
      <c r="E569" s="185" t="s">
        <v>372</v>
      </c>
      <c r="F569" s="185" t="s">
        <v>512</v>
      </c>
    </row>
    <row r="570" spans="1:6" ht="12.75">
      <c r="A570" s="184" t="s">
        <v>130</v>
      </c>
      <c r="B570" s="184">
        <v>1</v>
      </c>
      <c r="C570" s="185" t="s">
        <v>428</v>
      </c>
      <c r="D570" s="47" t="s">
        <v>431</v>
      </c>
      <c r="E570" s="185" t="s">
        <v>372</v>
      </c>
      <c r="F570" s="185" t="s">
        <v>423</v>
      </c>
    </row>
    <row r="571" spans="1:6" ht="12.75">
      <c r="A571" s="187" t="s">
        <v>6</v>
      </c>
      <c r="B571" s="187">
        <v>1</v>
      </c>
      <c r="C571" s="188" t="s">
        <v>361</v>
      </c>
      <c r="D571" s="47" t="s">
        <v>424</v>
      </c>
      <c r="E571" s="188" t="s">
        <v>365</v>
      </c>
      <c r="F571" s="188" t="s">
        <v>423</v>
      </c>
    </row>
    <row r="572" spans="1:6" ht="12.75">
      <c r="A572" s="187" t="s">
        <v>6</v>
      </c>
      <c r="B572" s="187">
        <v>1</v>
      </c>
      <c r="C572" s="188" t="s">
        <v>361</v>
      </c>
      <c r="D572" s="47" t="s">
        <v>424</v>
      </c>
      <c r="E572" s="188" t="s">
        <v>365</v>
      </c>
      <c r="F572" s="188" t="s">
        <v>477</v>
      </c>
    </row>
    <row r="573" spans="1:6" ht="12.75">
      <c r="A573" s="187" t="s">
        <v>9</v>
      </c>
      <c r="B573" s="187">
        <v>6</v>
      </c>
      <c r="C573" s="188" t="s">
        <v>10</v>
      </c>
      <c r="D573" s="47" t="s">
        <v>424</v>
      </c>
      <c r="E573" s="188" t="s">
        <v>365</v>
      </c>
      <c r="F573" s="188" t="s">
        <v>477</v>
      </c>
    </row>
    <row r="574" spans="1:6" ht="12.75">
      <c r="A574" s="184" t="s">
        <v>11</v>
      </c>
      <c r="B574" s="184">
        <v>1</v>
      </c>
      <c r="C574" s="185" t="s">
        <v>375</v>
      </c>
      <c r="D574" s="47" t="s">
        <v>424</v>
      </c>
      <c r="E574" s="185" t="s">
        <v>372</v>
      </c>
      <c r="F574" s="185" t="s">
        <v>423</v>
      </c>
    </row>
    <row r="575" spans="1:6" ht="12.75">
      <c r="A575" s="184" t="s">
        <v>11</v>
      </c>
      <c r="B575" s="184">
        <v>1</v>
      </c>
      <c r="C575" s="185" t="s">
        <v>375</v>
      </c>
      <c r="D575" s="47" t="s">
        <v>424</v>
      </c>
      <c r="E575" s="185" t="s">
        <v>372</v>
      </c>
      <c r="F575" s="185" t="s">
        <v>477</v>
      </c>
    </row>
    <row r="576" spans="1:6" ht="12.75">
      <c r="A576" s="187" t="s">
        <v>11</v>
      </c>
      <c r="B576" s="187">
        <v>1</v>
      </c>
      <c r="C576" s="188" t="s">
        <v>375</v>
      </c>
      <c r="D576" s="47" t="s">
        <v>424</v>
      </c>
      <c r="E576" s="188" t="s">
        <v>365</v>
      </c>
      <c r="F576" s="188" t="s">
        <v>423</v>
      </c>
    </row>
    <row r="577" spans="1:6" ht="12.75">
      <c r="A577" s="187" t="s">
        <v>11</v>
      </c>
      <c r="B577" s="187">
        <v>4</v>
      </c>
      <c r="C577" s="188" t="s">
        <v>375</v>
      </c>
      <c r="D577" s="47" t="s">
        <v>424</v>
      </c>
      <c r="E577" s="188" t="s">
        <v>365</v>
      </c>
      <c r="F577" s="188" t="s">
        <v>477</v>
      </c>
    </row>
    <row r="578" spans="1:6" ht="12.75">
      <c r="A578" s="184" t="s">
        <v>12</v>
      </c>
      <c r="B578" s="184">
        <v>1</v>
      </c>
      <c r="C578" s="185" t="s">
        <v>13</v>
      </c>
      <c r="D578" s="47" t="s">
        <v>424</v>
      </c>
      <c r="E578" s="185" t="s">
        <v>372</v>
      </c>
      <c r="F578" s="185" t="s">
        <v>512</v>
      </c>
    </row>
    <row r="579" spans="1:6" ht="12.75">
      <c r="A579" s="189" t="s">
        <v>12</v>
      </c>
      <c r="B579" s="189">
        <v>1</v>
      </c>
      <c r="C579" s="190" t="s">
        <v>13</v>
      </c>
      <c r="D579" s="47" t="s">
        <v>424</v>
      </c>
      <c r="E579" s="190" t="s">
        <v>363</v>
      </c>
      <c r="F579" s="190" t="s">
        <v>558</v>
      </c>
    </row>
    <row r="580" spans="1:6" ht="12.75">
      <c r="A580" s="187" t="s">
        <v>12</v>
      </c>
      <c r="B580" s="187">
        <v>1</v>
      </c>
      <c r="C580" s="188" t="s">
        <v>13</v>
      </c>
      <c r="D580" s="47" t="s">
        <v>424</v>
      </c>
      <c r="E580" s="188" t="s">
        <v>365</v>
      </c>
      <c r="F580" s="188" t="s">
        <v>423</v>
      </c>
    </row>
    <row r="581" spans="1:6" ht="12.75">
      <c r="A581" s="187" t="s">
        <v>12</v>
      </c>
      <c r="B581" s="187">
        <v>1</v>
      </c>
      <c r="C581" s="188" t="s">
        <v>13</v>
      </c>
      <c r="D581" s="47" t="s">
        <v>424</v>
      </c>
      <c r="E581" s="188" t="s">
        <v>365</v>
      </c>
      <c r="F581" s="188" t="s">
        <v>512</v>
      </c>
    </row>
    <row r="582" spans="1:6" ht="12.75">
      <c r="A582" s="184" t="s">
        <v>12</v>
      </c>
      <c r="B582" s="184">
        <v>9</v>
      </c>
      <c r="C582" s="185" t="s">
        <v>13</v>
      </c>
      <c r="D582" s="47" t="s">
        <v>424</v>
      </c>
      <c r="E582" s="185" t="s">
        <v>372</v>
      </c>
      <c r="F582" s="185" t="s">
        <v>477</v>
      </c>
    </row>
    <row r="583" spans="1:6" ht="12.75">
      <c r="A583" s="187" t="s">
        <v>12</v>
      </c>
      <c r="B583" s="187">
        <v>9</v>
      </c>
      <c r="C583" s="188" t="s">
        <v>13</v>
      </c>
      <c r="D583" s="47" t="s">
        <v>424</v>
      </c>
      <c r="E583" s="188" t="s">
        <v>365</v>
      </c>
      <c r="F583" s="188" t="s">
        <v>477</v>
      </c>
    </row>
    <row r="584" spans="1:6" ht="12.75">
      <c r="A584" s="187" t="s">
        <v>51</v>
      </c>
      <c r="B584" s="187">
        <v>1</v>
      </c>
      <c r="C584" s="188" t="s">
        <v>366</v>
      </c>
      <c r="D584" s="47" t="s">
        <v>599</v>
      </c>
      <c r="E584" s="188" t="s">
        <v>365</v>
      </c>
      <c r="F584" s="188" t="s">
        <v>592</v>
      </c>
    </row>
    <row r="585" spans="1:6" ht="12.75">
      <c r="A585" s="189" t="s">
        <v>18</v>
      </c>
      <c r="B585" s="189">
        <v>1</v>
      </c>
      <c r="C585" s="190" t="s">
        <v>8</v>
      </c>
      <c r="D585" s="47" t="s">
        <v>410</v>
      </c>
      <c r="E585" s="190" t="s">
        <v>370</v>
      </c>
      <c r="F585" s="190" t="s">
        <v>1</v>
      </c>
    </row>
    <row r="586" spans="1:6" ht="12.75">
      <c r="A586" s="184" t="s">
        <v>16</v>
      </c>
      <c r="B586" s="184">
        <v>1</v>
      </c>
      <c r="C586" s="185" t="s">
        <v>390</v>
      </c>
      <c r="D586" s="47" t="s">
        <v>391</v>
      </c>
      <c r="E586" s="185" t="s">
        <v>372</v>
      </c>
      <c r="F586" s="185" t="s">
        <v>1</v>
      </c>
    </row>
    <row r="587" spans="1:6" ht="12.75">
      <c r="A587" s="189" t="s">
        <v>368</v>
      </c>
      <c r="B587" s="189">
        <v>1</v>
      </c>
      <c r="C587" s="190" t="s">
        <v>8</v>
      </c>
      <c r="D587" s="47" t="s">
        <v>602</v>
      </c>
      <c r="E587" s="190" t="s">
        <v>363</v>
      </c>
      <c r="F587" s="190" t="s">
        <v>592</v>
      </c>
    </row>
    <row r="588" spans="1:6" ht="12.75">
      <c r="A588" s="187" t="s">
        <v>368</v>
      </c>
      <c r="B588" s="187">
        <v>1</v>
      </c>
      <c r="C588" s="188" t="s">
        <v>8</v>
      </c>
      <c r="D588" s="47" t="s">
        <v>433</v>
      </c>
      <c r="E588" s="188" t="s">
        <v>365</v>
      </c>
      <c r="F588" s="188" t="s">
        <v>423</v>
      </c>
    </row>
    <row r="589" spans="1:6" ht="12.75">
      <c r="A589" s="189" t="s">
        <v>18</v>
      </c>
      <c r="B589" s="189">
        <v>1</v>
      </c>
      <c r="C589" s="190" t="s">
        <v>8</v>
      </c>
      <c r="D589" s="47" t="s">
        <v>469</v>
      </c>
      <c r="E589" s="190" t="s">
        <v>370</v>
      </c>
      <c r="F589" s="190" t="s">
        <v>423</v>
      </c>
    </row>
    <row r="590" spans="1:6" ht="12.75">
      <c r="A590" s="184" t="s">
        <v>18</v>
      </c>
      <c r="B590" s="184">
        <v>1</v>
      </c>
      <c r="C590" s="185" t="s">
        <v>8</v>
      </c>
      <c r="D590" s="47" t="s">
        <v>404</v>
      </c>
      <c r="E590" s="185" t="s">
        <v>372</v>
      </c>
      <c r="F590" s="185" t="s">
        <v>1</v>
      </c>
    </row>
    <row r="591" spans="1:6" ht="12.75">
      <c r="A591" s="189" t="s">
        <v>368</v>
      </c>
      <c r="B591" s="189">
        <v>1</v>
      </c>
      <c r="C591" s="190" t="s">
        <v>8</v>
      </c>
      <c r="D591" s="47" t="s">
        <v>369</v>
      </c>
      <c r="E591" s="190" t="s">
        <v>370</v>
      </c>
      <c r="F591" s="190" t="s">
        <v>1</v>
      </c>
    </row>
    <row r="592" spans="1:6" ht="12.75">
      <c r="A592" s="184" t="s">
        <v>18</v>
      </c>
      <c r="B592" s="184">
        <v>1</v>
      </c>
      <c r="C592" s="185" t="s">
        <v>8</v>
      </c>
      <c r="D592" s="47" t="s">
        <v>405</v>
      </c>
      <c r="E592" s="185" t="s">
        <v>372</v>
      </c>
      <c r="F592" s="185" t="s">
        <v>1</v>
      </c>
    </row>
    <row r="593" spans="1:6" ht="12.75">
      <c r="A593" s="184" t="s">
        <v>18</v>
      </c>
      <c r="B593" s="184">
        <v>1</v>
      </c>
      <c r="C593" s="185" t="s">
        <v>8</v>
      </c>
      <c r="D593" s="47" t="s">
        <v>406</v>
      </c>
      <c r="E593" s="185" t="s">
        <v>372</v>
      </c>
      <c r="F593" s="185" t="s">
        <v>1</v>
      </c>
    </row>
    <row r="594" spans="1:6" ht="12.75">
      <c r="A594" s="184" t="s">
        <v>368</v>
      </c>
      <c r="B594" s="184">
        <v>1</v>
      </c>
      <c r="C594" s="185" t="s">
        <v>8</v>
      </c>
      <c r="D594" s="47" t="s">
        <v>601</v>
      </c>
      <c r="E594" s="185" t="s">
        <v>372</v>
      </c>
      <c r="F594" s="185" t="s">
        <v>592</v>
      </c>
    </row>
    <row r="595" spans="1:6" ht="12.75">
      <c r="A595" s="187" t="s">
        <v>368</v>
      </c>
      <c r="B595" s="187">
        <v>1</v>
      </c>
      <c r="C595" s="188" t="s">
        <v>8</v>
      </c>
      <c r="D595" s="47" t="s">
        <v>563</v>
      </c>
      <c r="E595" s="188" t="s">
        <v>365</v>
      </c>
      <c r="F595" s="188" t="s">
        <v>558</v>
      </c>
    </row>
    <row r="596" spans="1:6" ht="12.75">
      <c r="A596" s="184" t="s">
        <v>51</v>
      </c>
      <c r="B596" s="184">
        <v>1</v>
      </c>
      <c r="C596" s="185" t="s">
        <v>366</v>
      </c>
      <c r="D596" s="47" t="s">
        <v>597</v>
      </c>
      <c r="E596" s="185" t="s">
        <v>372</v>
      </c>
      <c r="F596" s="185" t="s">
        <v>592</v>
      </c>
    </row>
    <row r="597" spans="1:6" ht="12.75">
      <c r="A597" s="184" t="s">
        <v>14</v>
      </c>
      <c r="B597" s="184">
        <v>1</v>
      </c>
      <c r="C597" s="185" t="s">
        <v>384</v>
      </c>
      <c r="D597" s="47" t="s">
        <v>385</v>
      </c>
      <c r="E597" s="185" t="s">
        <v>372</v>
      </c>
      <c r="F597" s="185" t="s">
        <v>1</v>
      </c>
    </row>
    <row r="598" spans="1:6" ht="12.75">
      <c r="A598" s="187" t="s">
        <v>6</v>
      </c>
      <c r="B598" s="187">
        <v>1</v>
      </c>
      <c r="C598" s="188" t="s">
        <v>361</v>
      </c>
      <c r="D598" s="47" t="s">
        <v>442</v>
      </c>
      <c r="E598" s="188" t="s">
        <v>365</v>
      </c>
      <c r="F598" s="188" t="s">
        <v>592</v>
      </c>
    </row>
    <row r="599" spans="1:6" ht="12.75">
      <c r="A599" s="184" t="s">
        <v>12</v>
      </c>
      <c r="B599" s="184">
        <v>1</v>
      </c>
      <c r="C599" s="185" t="s">
        <v>13</v>
      </c>
      <c r="D599" s="47" t="s">
        <v>442</v>
      </c>
      <c r="E599" s="185" t="s">
        <v>372</v>
      </c>
      <c r="F599" s="185" t="s">
        <v>674</v>
      </c>
    </row>
    <row r="600" spans="1:6" ht="12.75">
      <c r="A600" s="187" t="s">
        <v>12</v>
      </c>
      <c r="B600" s="187">
        <v>1</v>
      </c>
      <c r="C600" s="188" t="s">
        <v>13</v>
      </c>
      <c r="D600" s="47" t="s">
        <v>442</v>
      </c>
      <c r="E600" s="188" t="s">
        <v>365</v>
      </c>
      <c r="F600" s="188" t="s">
        <v>623</v>
      </c>
    </row>
    <row r="601" spans="1:6" ht="12.75">
      <c r="A601" s="184" t="s">
        <v>12</v>
      </c>
      <c r="B601" s="184">
        <v>3</v>
      </c>
      <c r="C601" s="185" t="s">
        <v>13</v>
      </c>
      <c r="D601" s="47" t="s">
        <v>442</v>
      </c>
      <c r="E601" s="185" t="s">
        <v>372</v>
      </c>
      <c r="F601" s="185" t="s">
        <v>656</v>
      </c>
    </row>
    <row r="602" spans="1:6" ht="12.75">
      <c r="A602" s="183" t="s">
        <v>12</v>
      </c>
      <c r="B602" s="183">
        <v>3</v>
      </c>
      <c r="C602" s="86" t="s">
        <v>13</v>
      </c>
      <c r="D602" s="47" t="s">
        <v>442</v>
      </c>
      <c r="F602" s="86" t="s">
        <v>656</v>
      </c>
    </row>
    <row r="603" spans="1:6" ht="12.75">
      <c r="A603" s="184" t="s">
        <v>14</v>
      </c>
      <c r="B603" s="184">
        <v>1</v>
      </c>
      <c r="C603" s="185" t="s">
        <v>384</v>
      </c>
      <c r="D603" s="47" t="s">
        <v>442</v>
      </c>
      <c r="E603" s="185" t="s">
        <v>372</v>
      </c>
      <c r="F603" s="185" t="s">
        <v>423</v>
      </c>
    </row>
    <row r="604" spans="1:6" ht="12.75">
      <c r="A604" s="189" t="s">
        <v>14</v>
      </c>
      <c r="B604" s="189">
        <v>1</v>
      </c>
      <c r="C604" s="190" t="s">
        <v>384</v>
      </c>
      <c r="D604" s="47" t="s">
        <v>442</v>
      </c>
      <c r="E604" s="190" t="s">
        <v>363</v>
      </c>
      <c r="F604" s="190" t="s">
        <v>592</v>
      </c>
    </row>
    <row r="605" spans="1:6" ht="12.75">
      <c r="A605" s="184" t="s">
        <v>16</v>
      </c>
      <c r="B605" s="184">
        <v>1</v>
      </c>
      <c r="C605" s="185" t="s">
        <v>446</v>
      </c>
      <c r="D605" s="47" t="s">
        <v>442</v>
      </c>
      <c r="E605" s="185" t="s">
        <v>372</v>
      </c>
      <c r="F605" s="185" t="s">
        <v>674</v>
      </c>
    </row>
    <row r="606" spans="1:6" ht="12.75">
      <c r="A606" s="189" t="s">
        <v>16</v>
      </c>
      <c r="B606" s="189">
        <v>1</v>
      </c>
      <c r="C606" s="190" t="s">
        <v>498</v>
      </c>
      <c r="D606" s="47" t="s">
        <v>442</v>
      </c>
      <c r="E606" s="190" t="s">
        <v>370</v>
      </c>
      <c r="F606" s="190" t="s">
        <v>558</v>
      </c>
    </row>
    <row r="607" spans="1:6" ht="12.75">
      <c r="A607" s="189" t="s">
        <v>16</v>
      </c>
      <c r="B607" s="189">
        <v>1</v>
      </c>
      <c r="C607" s="190" t="s">
        <v>498</v>
      </c>
      <c r="D607" s="47" t="s">
        <v>442</v>
      </c>
      <c r="E607" s="190" t="s">
        <v>370</v>
      </c>
      <c r="F607" s="190" t="s">
        <v>592</v>
      </c>
    </row>
    <row r="608" spans="1:6" ht="12.75">
      <c r="A608" s="187" t="s">
        <v>16</v>
      </c>
      <c r="B608" s="187">
        <v>2</v>
      </c>
      <c r="C608" s="188" t="s">
        <v>498</v>
      </c>
      <c r="D608" s="47" t="s">
        <v>442</v>
      </c>
      <c r="E608" s="188" t="s">
        <v>365</v>
      </c>
      <c r="F608" s="188" t="s">
        <v>512</v>
      </c>
    </row>
    <row r="609" spans="1:6" ht="12.75">
      <c r="A609" s="184" t="s">
        <v>16</v>
      </c>
      <c r="B609" s="184">
        <v>1</v>
      </c>
      <c r="C609" s="185" t="s">
        <v>449</v>
      </c>
      <c r="D609" s="47" t="s">
        <v>442</v>
      </c>
      <c r="E609" s="185" t="s">
        <v>372</v>
      </c>
      <c r="F609" s="185" t="s">
        <v>512</v>
      </c>
    </row>
    <row r="610" spans="1:6" ht="12.75">
      <c r="A610" s="189" t="s">
        <v>16</v>
      </c>
      <c r="B610" s="189">
        <v>1</v>
      </c>
      <c r="C610" s="190" t="s">
        <v>449</v>
      </c>
      <c r="D610" s="47" t="s">
        <v>442</v>
      </c>
      <c r="E610" s="190" t="s">
        <v>363</v>
      </c>
      <c r="F610" s="190" t="s">
        <v>656</v>
      </c>
    </row>
    <row r="611" spans="1:6" ht="12.75">
      <c r="A611" s="187" t="s">
        <v>16</v>
      </c>
      <c r="B611" s="187">
        <v>1</v>
      </c>
      <c r="C611" s="188" t="s">
        <v>449</v>
      </c>
      <c r="D611" s="47" t="s">
        <v>442</v>
      </c>
      <c r="E611" s="188" t="s">
        <v>365</v>
      </c>
      <c r="F611" s="188" t="s">
        <v>592</v>
      </c>
    </row>
    <row r="612" spans="1:6" ht="12.75">
      <c r="A612" s="184" t="s">
        <v>16</v>
      </c>
      <c r="B612" s="184">
        <v>1</v>
      </c>
      <c r="C612" s="185" t="s">
        <v>453</v>
      </c>
      <c r="D612" s="47" t="s">
        <v>442</v>
      </c>
      <c r="E612" s="185" t="s">
        <v>372</v>
      </c>
      <c r="F612" s="185" t="s">
        <v>592</v>
      </c>
    </row>
    <row r="613" spans="1:6" ht="12.75">
      <c r="A613" s="193" t="s">
        <v>16</v>
      </c>
      <c r="B613" s="193">
        <v>1</v>
      </c>
      <c r="C613" s="194" t="s">
        <v>456</v>
      </c>
      <c r="D613" s="47" t="s">
        <v>442</v>
      </c>
      <c r="E613" s="194" t="s">
        <v>416</v>
      </c>
      <c r="F613" s="194" t="s">
        <v>592</v>
      </c>
    </row>
    <row r="614" spans="1:6" ht="12.75">
      <c r="A614" s="193" t="s">
        <v>16</v>
      </c>
      <c r="B614" s="193">
        <v>1</v>
      </c>
      <c r="C614" s="194" t="s">
        <v>394</v>
      </c>
      <c r="D614" s="47" t="s">
        <v>442</v>
      </c>
      <c r="E614" s="194" t="s">
        <v>416</v>
      </c>
      <c r="F614" s="194" t="s">
        <v>592</v>
      </c>
    </row>
    <row r="615" spans="1:6" ht="12.75">
      <c r="A615" s="184" t="s">
        <v>642</v>
      </c>
      <c r="B615" s="184">
        <v>2</v>
      </c>
      <c r="C615" s="185" t="s">
        <v>643</v>
      </c>
      <c r="D615" s="47" t="s">
        <v>442</v>
      </c>
      <c r="E615" s="185" t="s">
        <v>372</v>
      </c>
      <c r="F615" s="185" t="s">
        <v>623</v>
      </c>
    </row>
    <row r="616" spans="1:6" ht="12.75">
      <c r="A616" s="184" t="s">
        <v>12</v>
      </c>
      <c r="B616" s="184">
        <v>1</v>
      </c>
      <c r="C616" s="185" t="s">
        <v>13</v>
      </c>
      <c r="D616" s="47" t="s">
        <v>660</v>
      </c>
      <c r="E616" s="185" t="s">
        <v>372</v>
      </c>
      <c r="F616" s="185" t="s">
        <v>656</v>
      </c>
    </row>
    <row r="617" spans="1:6" ht="12.75">
      <c r="A617" s="189" t="s">
        <v>16</v>
      </c>
      <c r="B617" s="189">
        <v>1</v>
      </c>
      <c r="C617" s="190" t="s">
        <v>449</v>
      </c>
      <c r="D617" s="47" t="s">
        <v>395</v>
      </c>
      <c r="E617" s="190" t="s">
        <v>363</v>
      </c>
      <c r="F617" s="190" t="s">
        <v>623</v>
      </c>
    </row>
    <row r="618" spans="1:6" ht="12.75">
      <c r="A618" s="189" t="s">
        <v>16</v>
      </c>
      <c r="B618" s="189">
        <v>1</v>
      </c>
      <c r="C618" s="190" t="s">
        <v>392</v>
      </c>
      <c r="D618" s="47" t="s">
        <v>395</v>
      </c>
      <c r="E618" s="190" t="s">
        <v>363</v>
      </c>
      <c r="F618" s="190" t="s">
        <v>512</v>
      </c>
    </row>
    <row r="619" spans="1:6" ht="12.75">
      <c r="A619" s="189" t="s">
        <v>16</v>
      </c>
      <c r="B619" s="189">
        <v>1</v>
      </c>
      <c r="C619" s="190" t="s">
        <v>392</v>
      </c>
      <c r="D619" s="47" t="s">
        <v>395</v>
      </c>
      <c r="E619" s="190" t="s">
        <v>363</v>
      </c>
      <c r="F619" s="190" t="s">
        <v>623</v>
      </c>
    </row>
    <row r="620" spans="1:6" ht="12.75">
      <c r="A620" s="189" t="s">
        <v>16</v>
      </c>
      <c r="B620" s="189">
        <v>2</v>
      </c>
      <c r="C620" s="190" t="s">
        <v>392</v>
      </c>
      <c r="D620" s="47" t="s">
        <v>395</v>
      </c>
      <c r="E620" s="190" t="s">
        <v>370</v>
      </c>
      <c r="F620" s="190" t="s">
        <v>558</v>
      </c>
    </row>
    <row r="621" spans="1:6" ht="12.75">
      <c r="A621" s="189" t="s">
        <v>16</v>
      </c>
      <c r="B621" s="189">
        <v>3</v>
      </c>
      <c r="C621" s="190" t="s">
        <v>392</v>
      </c>
      <c r="D621" s="47" t="s">
        <v>395</v>
      </c>
      <c r="E621" s="190" t="s">
        <v>363</v>
      </c>
      <c r="F621" s="190" t="s">
        <v>558</v>
      </c>
    </row>
    <row r="622" spans="1:6" ht="12.75">
      <c r="A622" s="184" t="s">
        <v>16</v>
      </c>
      <c r="B622" s="184">
        <v>1</v>
      </c>
      <c r="C622" s="185" t="s">
        <v>394</v>
      </c>
      <c r="D622" s="47" t="s">
        <v>395</v>
      </c>
      <c r="E622" s="185" t="s">
        <v>372</v>
      </c>
      <c r="F622" s="185" t="s">
        <v>1</v>
      </c>
    </row>
    <row r="623" spans="1:6" ht="12.75">
      <c r="A623" s="189" t="s">
        <v>18</v>
      </c>
      <c r="B623" s="189">
        <v>1</v>
      </c>
      <c r="C623" s="190" t="s">
        <v>412</v>
      </c>
      <c r="D623" s="47" t="s">
        <v>395</v>
      </c>
      <c r="E623" s="190" t="s">
        <v>370</v>
      </c>
      <c r="F623" s="190" t="s">
        <v>1</v>
      </c>
    </row>
    <row r="624" spans="1:6" ht="12.75">
      <c r="A624" s="184" t="s">
        <v>18</v>
      </c>
      <c r="B624" s="184">
        <v>1</v>
      </c>
      <c r="C624" s="185" t="s">
        <v>412</v>
      </c>
      <c r="D624" s="47" t="s">
        <v>555</v>
      </c>
      <c r="E624" s="185" t="s">
        <v>372</v>
      </c>
      <c r="F624" s="185" t="s">
        <v>512</v>
      </c>
    </row>
    <row r="625" spans="1:6" ht="12.75">
      <c r="A625" s="32" t="s">
        <v>398</v>
      </c>
      <c r="B625" s="32">
        <v>1</v>
      </c>
      <c r="C625" s="186" t="s">
        <v>399</v>
      </c>
      <c r="D625" s="47" t="s">
        <v>668</v>
      </c>
      <c r="E625" s="186" t="s">
        <v>414</v>
      </c>
      <c r="F625" s="186" t="s">
        <v>656</v>
      </c>
    </row>
    <row r="626" spans="1:6" ht="12.75">
      <c r="A626" s="184" t="s">
        <v>14</v>
      </c>
      <c r="B626" s="184">
        <v>1</v>
      </c>
      <c r="C626" s="185" t="s">
        <v>384</v>
      </c>
      <c r="D626" s="47" t="s">
        <v>460</v>
      </c>
      <c r="E626" s="185" t="s">
        <v>372</v>
      </c>
      <c r="F626" s="185" t="s">
        <v>674</v>
      </c>
    </row>
    <row r="627" spans="1:6" ht="12.75">
      <c r="A627" s="189" t="s">
        <v>14</v>
      </c>
      <c r="B627" s="189">
        <v>1</v>
      </c>
      <c r="C627" s="190" t="s">
        <v>384</v>
      </c>
      <c r="D627" s="47" t="s">
        <v>460</v>
      </c>
      <c r="E627" s="190" t="s">
        <v>363</v>
      </c>
      <c r="F627" s="190" t="s">
        <v>592</v>
      </c>
    </row>
    <row r="628" spans="1:6" ht="12.75">
      <c r="A628" s="187" t="s">
        <v>14</v>
      </c>
      <c r="B628" s="187">
        <v>1</v>
      </c>
      <c r="C628" s="188" t="s">
        <v>384</v>
      </c>
      <c r="D628" s="47" t="s">
        <v>460</v>
      </c>
      <c r="E628" s="188" t="s">
        <v>365</v>
      </c>
      <c r="F628" s="188" t="s">
        <v>623</v>
      </c>
    </row>
    <row r="629" spans="1:6" ht="12.75">
      <c r="A629" s="189" t="s">
        <v>16</v>
      </c>
      <c r="B629" s="189">
        <v>1</v>
      </c>
      <c r="C629" s="190" t="s">
        <v>392</v>
      </c>
      <c r="D629" s="47" t="s">
        <v>460</v>
      </c>
      <c r="E629" s="190" t="s">
        <v>370</v>
      </c>
      <c r="F629" s="190" t="s">
        <v>558</v>
      </c>
    </row>
    <row r="630" spans="1:6" ht="12.75">
      <c r="A630" s="187" t="s">
        <v>16</v>
      </c>
      <c r="B630" s="187">
        <v>1</v>
      </c>
      <c r="C630" s="188" t="s">
        <v>392</v>
      </c>
      <c r="D630" s="47" t="s">
        <v>460</v>
      </c>
      <c r="E630" s="188" t="s">
        <v>365</v>
      </c>
      <c r="F630" s="188" t="s">
        <v>558</v>
      </c>
    </row>
    <row r="631" spans="1:6" ht="12.75">
      <c r="A631" s="187" t="s">
        <v>16</v>
      </c>
      <c r="B631" s="187">
        <v>1</v>
      </c>
      <c r="C631" s="188" t="s">
        <v>392</v>
      </c>
      <c r="D631" s="47" t="s">
        <v>460</v>
      </c>
      <c r="E631" s="188" t="s">
        <v>365</v>
      </c>
      <c r="F631" s="188" t="s">
        <v>623</v>
      </c>
    </row>
    <row r="632" spans="1:6" ht="12.75">
      <c r="A632" s="32" t="s">
        <v>16</v>
      </c>
      <c r="B632" s="32">
        <v>1</v>
      </c>
      <c r="C632" s="186" t="s">
        <v>456</v>
      </c>
      <c r="D632" s="47" t="s">
        <v>460</v>
      </c>
      <c r="E632" s="186" t="s">
        <v>414</v>
      </c>
      <c r="F632" s="186" t="s">
        <v>423</v>
      </c>
    </row>
    <row r="633" spans="1:6" ht="12.75">
      <c r="A633" s="191" t="s">
        <v>14</v>
      </c>
      <c r="B633" s="191">
        <v>1</v>
      </c>
      <c r="C633" s="192" t="s">
        <v>384</v>
      </c>
      <c r="D633" s="47" t="s">
        <v>495</v>
      </c>
      <c r="E633" s="192" t="s">
        <v>401</v>
      </c>
      <c r="F633" s="192" t="s">
        <v>477</v>
      </c>
    </row>
    <row r="634" spans="1:6" ht="12.75">
      <c r="A634" s="191" t="s">
        <v>16</v>
      </c>
      <c r="B634" s="191">
        <v>1</v>
      </c>
      <c r="C634" s="192" t="s">
        <v>456</v>
      </c>
      <c r="D634" s="47" t="s">
        <v>495</v>
      </c>
      <c r="E634" s="192" t="s">
        <v>401</v>
      </c>
      <c r="F634" s="192" t="s">
        <v>477</v>
      </c>
    </row>
    <row r="635" spans="1:6" ht="12.75">
      <c r="A635" s="184" t="s">
        <v>14</v>
      </c>
      <c r="B635" s="184">
        <v>1</v>
      </c>
      <c r="C635" s="185" t="s">
        <v>384</v>
      </c>
      <c r="D635" s="47" t="s">
        <v>443</v>
      </c>
      <c r="E635" s="185" t="s">
        <v>372</v>
      </c>
      <c r="F635" s="185" t="s">
        <v>423</v>
      </c>
    </row>
    <row r="636" spans="1:6" ht="12.75">
      <c r="A636" s="184" t="s">
        <v>14</v>
      </c>
      <c r="B636" s="184">
        <v>2</v>
      </c>
      <c r="C636" s="185" t="s">
        <v>384</v>
      </c>
      <c r="D636" s="47" t="s">
        <v>443</v>
      </c>
      <c r="E636" s="185" t="s">
        <v>372</v>
      </c>
      <c r="F636" s="185" t="s">
        <v>558</v>
      </c>
    </row>
    <row r="637" spans="1:6" ht="12.75">
      <c r="A637" s="32" t="s">
        <v>16</v>
      </c>
      <c r="B637" s="32">
        <v>1</v>
      </c>
      <c r="C637" s="186" t="s">
        <v>449</v>
      </c>
      <c r="D637" s="47" t="s">
        <v>443</v>
      </c>
      <c r="E637" s="186" t="s">
        <v>414</v>
      </c>
      <c r="F637" s="186" t="s">
        <v>512</v>
      </c>
    </row>
    <row r="638" spans="1:6" ht="12.75">
      <c r="A638" s="184" t="s">
        <v>14</v>
      </c>
      <c r="B638" s="184">
        <v>1</v>
      </c>
      <c r="C638" s="185" t="s">
        <v>384</v>
      </c>
      <c r="D638" s="47" t="s">
        <v>531</v>
      </c>
      <c r="E638" s="185" t="s">
        <v>372</v>
      </c>
      <c r="F638" s="185" t="s">
        <v>512</v>
      </c>
    </row>
    <row r="639" spans="1:6" ht="12.75">
      <c r="A639" s="184" t="s">
        <v>14</v>
      </c>
      <c r="B639" s="184">
        <v>1</v>
      </c>
      <c r="C639" s="185" t="s">
        <v>384</v>
      </c>
      <c r="D639" s="47" t="s">
        <v>531</v>
      </c>
      <c r="E639" s="185" t="s">
        <v>372</v>
      </c>
      <c r="F639" s="185" t="s">
        <v>558</v>
      </c>
    </row>
    <row r="640" spans="1:6" ht="12.75">
      <c r="A640" s="184" t="s">
        <v>14</v>
      </c>
      <c r="B640" s="184">
        <v>1</v>
      </c>
      <c r="C640" s="185" t="s">
        <v>384</v>
      </c>
      <c r="D640" s="47" t="s">
        <v>531</v>
      </c>
      <c r="E640" s="185" t="s">
        <v>372</v>
      </c>
      <c r="F640" s="185" t="s">
        <v>592</v>
      </c>
    </row>
    <row r="641" spans="1:6" ht="12.75">
      <c r="A641" s="189" t="s">
        <v>14</v>
      </c>
      <c r="B641" s="189">
        <v>2</v>
      </c>
      <c r="C641" s="190" t="s">
        <v>384</v>
      </c>
      <c r="D641" s="47" t="s">
        <v>531</v>
      </c>
      <c r="E641" s="190" t="s">
        <v>363</v>
      </c>
      <c r="F641" s="190" t="s">
        <v>512</v>
      </c>
    </row>
    <row r="642" spans="1:6" ht="12.75">
      <c r="A642" s="189" t="s">
        <v>14</v>
      </c>
      <c r="B642" s="189">
        <v>1</v>
      </c>
      <c r="C642" s="190" t="s">
        <v>384</v>
      </c>
      <c r="D642" s="47" t="s">
        <v>546</v>
      </c>
      <c r="E642" s="190" t="s">
        <v>363</v>
      </c>
      <c r="F642" s="190" t="s">
        <v>592</v>
      </c>
    </row>
    <row r="643" spans="1:6" ht="12.75">
      <c r="A643" s="32" t="s">
        <v>16</v>
      </c>
      <c r="B643" s="32">
        <v>1</v>
      </c>
      <c r="C643" s="186" t="s">
        <v>456</v>
      </c>
      <c r="D643" s="47" t="s">
        <v>546</v>
      </c>
      <c r="E643" s="186" t="s">
        <v>414</v>
      </c>
      <c r="F643" s="186" t="s">
        <v>512</v>
      </c>
    </row>
    <row r="644" spans="1:6" ht="12.75">
      <c r="A644" s="32" t="s">
        <v>16</v>
      </c>
      <c r="B644" s="32">
        <v>1</v>
      </c>
      <c r="C644" s="186" t="s">
        <v>456</v>
      </c>
      <c r="D644" s="47" t="s">
        <v>546</v>
      </c>
      <c r="E644" s="186" t="s">
        <v>414</v>
      </c>
      <c r="F644" s="186" t="s">
        <v>558</v>
      </c>
    </row>
    <row r="645" spans="1:6" ht="12.75">
      <c r="A645" s="32" t="s">
        <v>16</v>
      </c>
      <c r="B645" s="32">
        <v>1</v>
      </c>
      <c r="C645" s="186" t="s">
        <v>456</v>
      </c>
      <c r="D645" s="47" t="s">
        <v>546</v>
      </c>
      <c r="E645" s="186" t="s">
        <v>414</v>
      </c>
      <c r="F645" s="186" t="s">
        <v>592</v>
      </c>
    </row>
    <row r="646" spans="1:6" ht="12.75">
      <c r="A646" s="32" t="s">
        <v>16</v>
      </c>
      <c r="B646" s="32">
        <v>1</v>
      </c>
      <c r="C646" s="186" t="s">
        <v>456</v>
      </c>
      <c r="D646" s="47" t="s">
        <v>546</v>
      </c>
      <c r="E646" s="186" t="s">
        <v>414</v>
      </c>
      <c r="F646" s="186" t="s">
        <v>674</v>
      </c>
    </row>
    <row r="647" spans="1:6" ht="12.75">
      <c r="A647" s="184" t="s">
        <v>14</v>
      </c>
      <c r="B647" s="184">
        <v>1</v>
      </c>
      <c r="C647" s="185" t="s">
        <v>384</v>
      </c>
      <c r="D647" s="47" t="s">
        <v>496</v>
      </c>
      <c r="E647" s="185" t="s">
        <v>372</v>
      </c>
      <c r="F647" s="185" t="s">
        <v>656</v>
      </c>
    </row>
    <row r="648" spans="1:6" ht="12.75">
      <c r="A648" s="189" t="s">
        <v>14</v>
      </c>
      <c r="B648" s="189">
        <v>1</v>
      </c>
      <c r="C648" s="190" t="s">
        <v>384</v>
      </c>
      <c r="D648" s="47" t="s">
        <v>496</v>
      </c>
      <c r="E648" s="190" t="s">
        <v>363</v>
      </c>
      <c r="F648" s="190" t="s">
        <v>477</v>
      </c>
    </row>
    <row r="649" spans="1:6" ht="12.75">
      <c r="A649" s="189" t="s">
        <v>14</v>
      </c>
      <c r="B649" s="189">
        <v>1</v>
      </c>
      <c r="C649" s="190" t="s">
        <v>384</v>
      </c>
      <c r="D649" s="47" t="s">
        <v>496</v>
      </c>
      <c r="E649" s="190" t="s">
        <v>363</v>
      </c>
      <c r="F649" s="190" t="s">
        <v>558</v>
      </c>
    </row>
    <row r="650" spans="1:6" ht="12.75">
      <c r="A650" s="187" t="s">
        <v>18</v>
      </c>
      <c r="B650" s="187">
        <v>1</v>
      </c>
      <c r="C650" s="188" t="s">
        <v>556</v>
      </c>
      <c r="D650" s="47" t="s">
        <v>496</v>
      </c>
      <c r="E650" s="188" t="s">
        <v>365</v>
      </c>
      <c r="F650" s="188" t="s">
        <v>623</v>
      </c>
    </row>
    <row r="651" spans="1:6" ht="12.75">
      <c r="A651" s="191" t="s">
        <v>16</v>
      </c>
      <c r="B651" s="191">
        <v>1</v>
      </c>
      <c r="C651" s="192" t="s">
        <v>456</v>
      </c>
      <c r="D651" s="47" t="s">
        <v>506</v>
      </c>
      <c r="E651" s="192" t="s">
        <v>401</v>
      </c>
      <c r="F651" s="192" t="s">
        <v>477</v>
      </c>
    </row>
    <row r="652" spans="1:6" ht="12.75">
      <c r="A652" s="184" t="s">
        <v>18</v>
      </c>
      <c r="B652" s="184">
        <v>1</v>
      </c>
      <c r="C652" s="185" t="s">
        <v>8</v>
      </c>
      <c r="D652" s="47" t="s">
        <v>407</v>
      </c>
      <c r="E652" s="185" t="s">
        <v>372</v>
      </c>
      <c r="F652" s="185" t="s">
        <v>1</v>
      </c>
    </row>
    <row r="653" spans="1:6" ht="12.75">
      <c r="A653" s="184" t="s">
        <v>7</v>
      </c>
      <c r="B653" s="184">
        <v>1</v>
      </c>
      <c r="C653" s="185" t="s">
        <v>516</v>
      </c>
      <c r="D653" s="47" t="s">
        <v>517</v>
      </c>
      <c r="E653" s="185" t="s">
        <v>372</v>
      </c>
      <c r="F653" s="185" t="s">
        <v>512</v>
      </c>
    </row>
    <row r="654" spans="1:6" ht="12.75">
      <c r="A654" s="184" t="s">
        <v>9</v>
      </c>
      <c r="B654" s="184">
        <v>1</v>
      </c>
      <c r="C654" s="185" t="s">
        <v>10</v>
      </c>
      <c r="D654" s="47" t="s">
        <v>565</v>
      </c>
      <c r="E654" s="185" t="s">
        <v>372</v>
      </c>
      <c r="F654" s="185" t="s">
        <v>558</v>
      </c>
    </row>
    <row r="655" spans="1:6" ht="12.75">
      <c r="A655" s="184" t="s">
        <v>12</v>
      </c>
      <c r="B655" s="184">
        <v>1</v>
      </c>
      <c r="C655" s="185" t="s">
        <v>13</v>
      </c>
      <c r="D655" s="47" t="s">
        <v>565</v>
      </c>
      <c r="E655" s="185" t="s">
        <v>372</v>
      </c>
      <c r="F655" s="185" t="s">
        <v>623</v>
      </c>
    </row>
    <row r="656" spans="1:6" ht="12.75">
      <c r="A656" s="187" t="s">
        <v>9</v>
      </c>
      <c r="B656" s="187">
        <v>1</v>
      </c>
      <c r="C656" s="188" t="s">
        <v>10</v>
      </c>
      <c r="D656" s="47" t="s">
        <v>488</v>
      </c>
      <c r="E656" s="188" t="s">
        <v>365</v>
      </c>
      <c r="F656" s="188" t="s">
        <v>477</v>
      </c>
    </row>
    <row r="657" spans="1:6" ht="12.75">
      <c r="A657" s="187" t="s">
        <v>11</v>
      </c>
      <c r="B657" s="187">
        <v>1</v>
      </c>
      <c r="C657" s="188" t="s">
        <v>375</v>
      </c>
      <c r="D657" s="47" t="s">
        <v>488</v>
      </c>
      <c r="E657" s="188" t="s">
        <v>365</v>
      </c>
      <c r="F657" s="188" t="s">
        <v>477</v>
      </c>
    </row>
    <row r="658" spans="1:6" ht="12.75">
      <c r="A658" s="187" t="s">
        <v>12</v>
      </c>
      <c r="B658" s="187">
        <v>1</v>
      </c>
      <c r="C658" s="188" t="s">
        <v>13</v>
      </c>
      <c r="D658" s="47" t="s">
        <v>488</v>
      </c>
      <c r="E658" s="188" t="s">
        <v>365</v>
      </c>
      <c r="F658" s="188" t="s">
        <v>477</v>
      </c>
    </row>
    <row r="659" spans="1:6" ht="12.75">
      <c r="A659" s="183" t="s">
        <v>12</v>
      </c>
      <c r="B659" s="183">
        <v>1</v>
      </c>
      <c r="C659" s="86" t="s">
        <v>13</v>
      </c>
      <c r="D659" s="47" t="s">
        <v>488</v>
      </c>
      <c r="F659" s="86" t="s">
        <v>477</v>
      </c>
    </row>
    <row r="660" spans="1:6" ht="12.75">
      <c r="A660" s="184" t="s">
        <v>12</v>
      </c>
      <c r="B660" s="184">
        <v>3</v>
      </c>
      <c r="C660" s="185" t="s">
        <v>13</v>
      </c>
      <c r="D660" s="47" t="s">
        <v>488</v>
      </c>
      <c r="E660" s="185" t="s">
        <v>372</v>
      </c>
      <c r="F660" s="185" t="s">
        <v>477</v>
      </c>
    </row>
    <row r="661" spans="1:6" ht="12.75">
      <c r="A661" s="187" t="s">
        <v>12</v>
      </c>
      <c r="B661" s="187">
        <v>1</v>
      </c>
      <c r="C661" s="188" t="s">
        <v>13</v>
      </c>
      <c r="D661" s="47" t="s">
        <v>493</v>
      </c>
      <c r="E661" s="188" t="s">
        <v>365</v>
      </c>
      <c r="F661" s="188" t="s">
        <v>477</v>
      </c>
    </row>
    <row r="662" spans="1:6" ht="12.75">
      <c r="A662" s="184" t="s">
        <v>130</v>
      </c>
      <c r="B662" s="184">
        <v>1</v>
      </c>
      <c r="C662" s="185" t="s">
        <v>428</v>
      </c>
      <c r="D662" s="47" t="s">
        <v>393</v>
      </c>
      <c r="E662" s="185" t="s">
        <v>372</v>
      </c>
      <c r="F662" s="185" t="s">
        <v>674</v>
      </c>
    </row>
    <row r="663" spans="1:6" ht="12.75">
      <c r="A663" s="187" t="s">
        <v>11</v>
      </c>
      <c r="B663" s="187">
        <v>1</v>
      </c>
      <c r="C663" s="188" t="s">
        <v>375</v>
      </c>
      <c r="D663" s="47" t="s">
        <v>393</v>
      </c>
      <c r="E663" s="188" t="s">
        <v>365</v>
      </c>
      <c r="F663" s="188" t="s">
        <v>592</v>
      </c>
    </row>
    <row r="664" spans="1:6" ht="12.75">
      <c r="A664" s="187" t="s">
        <v>11</v>
      </c>
      <c r="B664" s="187">
        <v>1</v>
      </c>
      <c r="C664" s="188" t="s">
        <v>375</v>
      </c>
      <c r="D664" s="47" t="s">
        <v>393</v>
      </c>
      <c r="E664" s="188" t="s">
        <v>365</v>
      </c>
      <c r="F664" s="188" t="s">
        <v>674</v>
      </c>
    </row>
    <row r="665" spans="1:6" ht="12.75">
      <c r="A665" s="187" t="s">
        <v>12</v>
      </c>
      <c r="B665" s="187">
        <v>1</v>
      </c>
      <c r="C665" s="188" t="s">
        <v>13</v>
      </c>
      <c r="D665" s="47" t="s">
        <v>393</v>
      </c>
      <c r="E665" s="188" t="s">
        <v>365</v>
      </c>
      <c r="F665" s="188" t="s">
        <v>592</v>
      </c>
    </row>
    <row r="666" spans="1:6" ht="12.75">
      <c r="A666" s="184" t="s">
        <v>16</v>
      </c>
      <c r="B666" s="184">
        <v>1</v>
      </c>
      <c r="C666" s="185" t="s">
        <v>498</v>
      </c>
      <c r="D666" s="47" t="s">
        <v>393</v>
      </c>
      <c r="E666" s="185" t="s">
        <v>372</v>
      </c>
      <c r="F666" s="185" t="s">
        <v>656</v>
      </c>
    </row>
    <row r="667" spans="1:6" ht="12.75">
      <c r="A667" s="189" t="s">
        <v>16</v>
      </c>
      <c r="B667" s="189">
        <v>1</v>
      </c>
      <c r="C667" s="190" t="s">
        <v>498</v>
      </c>
      <c r="D667" s="47" t="s">
        <v>393</v>
      </c>
      <c r="E667" s="190" t="s">
        <v>363</v>
      </c>
      <c r="F667" s="190" t="s">
        <v>623</v>
      </c>
    </row>
    <row r="668" spans="1:6" ht="12.75">
      <c r="A668" s="191" t="s">
        <v>16</v>
      </c>
      <c r="B668" s="191">
        <v>2</v>
      </c>
      <c r="C668" s="192" t="s">
        <v>498</v>
      </c>
      <c r="D668" s="47" t="s">
        <v>393</v>
      </c>
      <c r="E668" s="192" t="s">
        <v>401</v>
      </c>
      <c r="F668" s="192" t="s">
        <v>592</v>
      </c>
    </row>
    <row r="669" spans="1:6" ht="12.75">
      <c r="A669" s="184" t="s">
        <v>16</v>
      </c>
      <c r="B669" s="184">
        <v>1</v>
      </c>
      <c r="C669" s="185" t="s">
        <v>449</v>
      </c>
      <c r="D669" s="47" t="s">
        <v>393</v>
      </c>
      <c r="E669" s="185" t="s">
        <v>372</v>
      </c>
      <c r="F669" s="185" t="s">
        <v>423</v>
      </c>
    </row>
    <row r="670" spans="1:6" ht="12.75">
      <c r="A670" s="184" t="s">
        <v>16</v>
      </c>
      <c r="B670" s="184">
        <v>1</v>
      </c>
      <c r="C670" s="185" t="s">
        <v>449</v>
      </c>
      <c r="D670" s="47" t="s">
        <v>393</v>
      </c>
      <c r="E670" s="185" t="s">
        <v>372</v>
      </c>
      <c r="F670" s="185" t="s">
        <v>512</v>
      </c>
    </row>
    <row r="671" spans="1:6" ht="12.75">
      <c r="A671" s="184" t="s">
        <v>16</v>
      </c>
      <c r="B671" s="184">
        <v>1</v>
      </c>
      <c r="C671" s="185" t="s">
        <v>453</v>
      </c>
      <c r="D671" s="47" t="s">
        <v>393</v>
      </c>
      <c r="E671" s="185" t="s">
        <v>372</v>
      </c>
      <c r="F671" s="185" t="s">
        <v>423</v>
      </c>
    </row>
    <row r="672" spans="1:6" ht="12.75">
      <c r="A672" s="184" t="s">
        <v>16</v>
      </c>
      <c r="B672" s="184">
        <v>1</v>
      </c>
      <c r="C672" s="185" t="s">
        <v>453</v>
      </c>
      <c r="D672" s="47" t="s">
        <v>393</v>
      </c>
      <c r="E672" s="185" t="s">
        <v>372</v>
      </c>
      <c r="F672" s="185" t="s">
        <v>656</v>
      </c>
    </row>
    <row r="673" spans="1:6" ht="12.75">
      <c r="A673" s="189" t="s">
        <v>16</v>
      </c>
      <c r="B673" s="189">
        <v>1</v>
      </c>
      <c r="C673" s="190" t="s">
        <v>453</v>
      </c>
      <c r="D673" s="47" t="s">
        <v>393</v>
      </c>
      <c r="E673" s="190" t="s">
        <v>363</v>
      </c>
      <c r="F673" s="190" t="s">
        <v>592</v>
      </c>
    </row>
    <row r="674" spans="1:6" ht="12.75">
      <c r="A674" s="187" t="s">
        <v>16</v>
      </c>
      <c r="B674" s="187">
        <v>1</v>
      </c>
      <c r="C674" s="188" t="s">
        <v>453</v>
      </c>
      <c r="D674" s="47" t="s">
        <v>393</v>
      </c>
      <c r="E674" s="188" t="s">
        <v>365</v>
      </c>
      <c r="F674" s="188" t="s">
        <v>592</v>
      </c>
    </row>
    <row r="675" spans="1:6" ht="12.75">
      <c r="A675" s="184" t="s">
        <v>16</v>
      </c>
      <c r="B675" s="184">
        <v>1</v>
      </c>
      <c r="C675" s="185" t="s">
        <v>392</v>
      </c>
      <c r="D675" s="47" t="s">
        <v>393</v>
      </c>
      <c r="E675" s="185" t="s">
        <v>372</v>
      </c>
      <c r="F675" s="185" t="s">
        <v>1</v>
      </c>
    </row>
    <row r="676" spans="1:6" ht="12.75">
      <c r="A676" s="184" t="s">
        <v>16</v>
      </c>
      <c r="B676" s="184">
        <v>1</v>
      </c>
      <c r="C676" s="185" t="s">
        <v>392</v>
      </c>
      <c r="D676" s="47" t="s">
        <v>393</v>
      </c>
      <c r="E676" s="185" t="s">
        <v>372</v>
      </c>
      <c r="F676" s="185" t="s">
        <v>558</v>
      </c>
    </row>
    <row r="677" spans="1:6" ht="12.75">
      <c r="A677" s="193" t="s">
        <v>16</v>
      </c>
      <c r="B677" s="193">
        <v>2</v>
      </c>
      <c r="C677" s="194" t="s">
        <v>456</v>
      </c>
      <c r="D677" s="47" t="s">
        <v>393</v>
      </c>
      <c r="E677" s="194" t="s">
        <v>416</v>
      </c>
      <c r="F677" s="194" t="s">
        <v>592</v>
      </c>
    </row>
    <row r="678" spans="1:6" ht="12.75">
      <c r="A678" s="184" t="s">
        <v>12</v>
      </c>
      <c r="B678" s="184">
        <v>1</v>
      </c>
      <c r="C678" s="185" t="s">
        <v>13</v>
      </c>
      <c r="D678" s="47" t="s">
        <v>540</v>
      </c>
      <c r="E678" s="185" t="s">
        <v>372</v>
      </c>
      <c r="F678" s="185" t="s">
        <v>674</v>
      </c>
    </row>
    <row r="679" spans="1:6" ht="12.75">
      <c r="A679" s="184" t="s">
        <v>16</v>
      </c>
      <c r="B679" s="184">
        <v>1</v>
      </c>
      <c r="C679" s="185" t="s">
        <v>449</v>
      </c>
      <c r="D679" s="47" t="s">
        <v>540</v>
      </c>
      <c r="E679" s="185" t="s">
        <v>372</v>
      </c>
      <c r="F679" s="185" t="s">
        <v>512</v>
      </c>
    </row>
    <row r="680" spans="1:6" ht="12.75">
      <c r="A680" s="184" t="s">
        <v>11</v>
      </c>
      <c r="B680" s="184">
        <v>1</v>
      </c>
      <c r="C680" s="185" t="s">
        <v>375</v>
      </c>
      <c r="D680" s="47" t="s">
        <v>463</v>
      </c>
      <c r="E680" s="185" t="s">
        <v>372</v>
      </c>
      <c r="F680" s="185" t="s">
        <v>558</v>
      </c>
    </row>
    <row r="681" spans="1:6" ht="12.75">
      <c r="A681" s="184" t="s">
        <v>11</v>
      </c>
      <c r="B681" s="184">
        <v>1</v>
      </c>
      <c r="C681" s="185" t="s">
        <v>375</v>
      </c>
      <c r="D681" s="47" t="s">
        <v>463</v>
      </c>
      <c r="E681" s="185" t="s">
        <v>372</v>
      </c>
      <c r="F681" s="185" t="s">
        <v>656</v>
      </c>
    </row>
    <row r="682" spans="1:6" ht="12.75">
      <c r="A682" s="187" t="s">
        <v>11</v>
      </c>
      <c r="B682" s="187">
        <v>1</v>
      </c>
      <c r="C682" s="188" t="s">
        <v>375</v>
      </c>
      <c r="D682" s="47" t="s">
        <v>463</v>
      </c>
      <c r="E682" s="188" t="s">
        <v>365</v>
      </c>
      <c r="F682" s="188" t="s">
        <v>558</v>
      </c>
    </row>
    <row r="683" spans="1:6" ht="12.75">
      <c r="A683" s="184" t="s">
        <v>12</v>
      </c>
      <c r="B683" s="184">
        <v>1</v>
      </c>
      <c r="C683" s="185" t="s">
        <v>13</v>
      </c>
      <c r="D683" s="47" t="s">
        <v>463</v>
      </c>
      <c r="E683" s="185" t="s">
        <v>372</v>
      </c>
      <c r="F683" s="185" t="s">
        <v>623</v>
      </c>
    </row>
    <row r="684" spans="1:6" ht="12.75">
      <c r="A684" s="184" t="s">
        <v>12</v>
      </c>
      <c r="B684" s="184">
        <v>1</v>
      </c>
      <c r="C684" s="185" t="s">
        <v>13</v>
      </c>
      <c r="D684" s="47" t="s">
        <v>463</v>
      </c>
      <c r="E684" s="185" t="s">
        <v>372</v>
      </c>
      <c r="F684" s="185" t="s">
        <v>656</v>
      </c>
    </row>
    <row r="685" spans="1:6" ht="12.75">
      <c r="A685" s="187" t="s">
        <v>12</v>
      </c>
      <c r="B685" s="187">
        <v>1</v>
      </c>
      <c r="C685" s="188" t="s">
        <v>13</v>
      </c>
      <c r="D685" s="47" t="s">
        <v>463</v>
      </c>
      <c r="E685" s="188" t="s">
        <v>365</v>
      </c>
      <c r="F685" s="188" t="s">
        <v>674</v>
      </c>
    </row>
    <row r="686" spans="1:6" ht="12.75">
      <c r="A686" s="183" t="s">
        <v>12</v>
      </c>
      <c r="B686" s="183">
        <v>1</v>
      </c>
      <c r="C686" s="86" t="s">
        <v>13</v>
      </c>
      <c r="D686" s="47" t="s">
        <v>463</v>
      </c>
      <c r="F686" s="86" t="s">
        <v>623</v>
      </c>
    </row>
    <row r="687" spans="1:6" ht="12.75">
      <c r="A687" s="189" t="s">
        <v>14</v>
      </c>
      <c r="B687" s="189">
        <v>1</v>
      </c>
      <c r="C687" s="190" t="s">
        <v>384</v>
      </c>
      <c r="D687" s="47" t="s">
        <v>463</v>
      </c>
      <c r="E687" s="190" t="s">
        <v>363</v>
      </c>
      <c r="F687" s="190" t="s">
        <v>558</v>
      </c>
    </row>
    <row r="688" spans="1:6" ht="12.75">
      <c r="A688" s="184" t="s">
        <v>16</v>
      </c>
      <c r="B688" s="184">
        <v>1</v>
      </c>
      <c r="C688" s="185" t="s">
        <v>498</v>
      </c>
      <c r="D688" s="47" t="s">
        <v>463</v>
      </c>
      <c r="E688" s="185" t="s">
        <v>372</v>
      </c>
      <c r="F688" s="185" t="s">
        <v>477</v>
      </c>
    </row>
    <row r="689" spans="1:6" ht="12.75">
      <c r="A689" s="184" t="s">
        <v>16</v>
      </c>
      <c r="B689" s="184">
        <v>1</v>
      </c>
      <c r="C689" s="185" t="s">
        <v>498</v>
      </c>
      <c r="D689" s="47" t="s">
        <v>463</v>
      </c>
      <c r="E689" s="185" t="s">
        <v>372</v>
      </c>
      <c r="F689" s="185" t="s">
        <v>656</v>
      </c>
    </row>
    <row r="690" spans="1:6" ht="12.75">
      <c r="A690" s="189" t="s">
        <v>16</v>
      </c>
      <c r="B690" s="189">
        <v>1</v>
      </c>
      <c r="C690" s="190" t="s">
        <v>498</v>
      </c>
      <c r="D690" s="47" t="s">
        <v>463</v>
      </c>
      <c r="E690" s="190" t="s">
        <v>363</v>
      </c>
      <c r="F690" s="190" t="s">
        <v>512</v>
      </c>
    </row>
    <row r="691" spans="1:6" ht="12.75">
      <c r="A691" s="184" t="s">
        <v>16</v>
      </c>
      <c r="B691" s="184">
        <v>1</v>
      </c>
      <c r="C691" s="185" t="s">
        <v>449</v>
      </c>
      <c r="D691" s="47" t="s">
        <v>463</v>
      </c>
      <c r="E691" s="185" t="s">
        <v>372</v>
      </c>
      <c r="F691" s="185" t="s">
        <v>623</v>
      </c>
    </row>
    <row r="692" spans="1:6" ht="12.75">
      <c r="A692" s="184" t="s">
        <v>16</v>
      </c>
      <c r="B692" s="184">
        <v>1</v>
      </c>
      <c r="C692" s="185" t="s">
        <v>449</v>
      </c>
      <c r="D692" s="47" t="s">
        <v>463</v>
      </c>
      <c r="E692" s="185" t="s">
        <v>372</v>
      </c>
      <c r="F692" s="185" t="s">
        <v>656</v>
      </c>
    </row>
    <row r="693" spans="1:6" ht="12.75">
      <c r="A693" s="189" t="s">
        <v>16</v>
      </c>
      <c r="B693" s="189">
        <v>1</v>
      </c>
      <c r="C693" s="190" t="s">
        <v>449</v>
      </c>
      <c r="D693" s="47" t="s">
        <v>463</v>
      </c>
      <c r="E693" s="190" t="s">
        <v>363</v>
      </c>
      <c r="F693" s="190" t="s">
        <v>512</v>
      </c>
    </row>
    <row r="694" spans="1:6" ht="12.75">
      <c r="A694" s="184" t="s">
        <v>16</v>
      </c>
      <c r="B694" s="184">
        <v>3</v>
      </c>
      <c r="C694" s="185" t="s">
        <v>449</v>
      </c>
      <c r="D694" s="47" t="s">
        <v>463</v>
      </c>
      <c r="E694" s="185" t="s">
        <v>372</v>
      </c>
      <c r="F694" s="185" t="s">
        <v>558</v>
      </c>
    </row>
    <row r="695" spans="1:6" ht="12.75">
      <c r="A695" s="184" t="s">
        <v>16</v>
      </c>
      <c r="B695" s="184">
        <v>1</v>
      </c>
      <c r="C695" s="185" t="s">
        <v>453</v>
      </c>
      <c r="D695" s="47" t="s">
        <v>463</v>
      </c>
      <c r="E695" s="185" t="s">
        <v>372</v>
      </c>
      <c r="F695" s="185" t="s">
        <v>512</v>
      </c>
    </row>
    <row r="696" spans="1:6" ht="12.75">
      <c r="A696" s="184" t="s">
        <v>16</v>
      </c>
      <c r="B696" s="184">
        <v>1</v>
      </c>
      <c r="C696" s="185" t="s">
        <v>453</v>
      </c>
      <c r="D696" s="47" t="s">
        <v>463</v>
      </c>
      <c r="E696" s="185" t="s">
        <v>372</v>
      </c>
      <c r="F696" s="185" t="s">
        <v>558</v>
      </c>
    </row>
    <row r="697" spans="1:6" ht="12.75">
      <c r="A697" s="193" t="s">
        <v>16</v>
      </c>
      <c r="B697" s="193">
        <v>1</v>
      </c>
      <c r="C697" s="194" t="s">
        <v>456</v>
      </c>
      <c r="D697" s="47" t="s">
        <v>463</v>
      </c>
      <c r="E697" s="194" t="s">
        <v>416</v>
      </c>
      <c r="F697" s="194" t="s">
        <v>477</v>
      </c>
    </row>
    <row r="698" spans="1:6" ht="12.75">
      <c r="A698" s="193" t="s">
        <v>16</v>
      </c>
      <c r="B698" s="193">
        <v>1</v>
      </c>
      <c r="C698" s="194" t="s">
        <v>456</v>
      </c>
      <c r="D698" s="47" t="s">
        <v>463</v>
      </c>
      <c r="E698" s="194" t="s">
        <v>416</v>
      </c>
      <c r="F698" s="194" t="s">
        <v>623</v>
      </c>
    </row>
    <row r="699" spans="1:6" ht="12.75">
      <c r="A699" s="191" t="s">
        <v>16</v>
      </c>
      <c r="B699" s="191">
        <v>1</v>
      </c>
      <c r="C699" s="192" t="s">
        <v>456</v>
      </c>
      <c r="D699" s="47" t="s">
        <v>463</v>
      </c>
      <c r="E699" s="192" t="s">
        <v>401</v>
      </c>
      <c r="F699" s="192" t="s">
        <v>423</v>
      </c>
    </row>
    <row r="700" spans="1:6" ht="12.75">
      <c r="A700" s="189" t="s">
        <v>16</v>
      </c>
      <c r="B700" s="189">
        <v>3</v>
      </c>
      <c r="C700" s="190" t="s">
        <v>449</v>
      </c>
      <c r="D700" s="47" t="s">
        <v>500</v>
      </c>
      <c r="E700" s="190" t="s">
        <v>363</v>
      </c>
      <c r="F700" s="190" t="s">
        <v>477</v>
      </c>
    </row>
    <row r="701" spans="1:6" ht="12.75">
      <c r="A701" s="187" t="s">
        <v>16</v>
      </c>
      <c r="B701" s="187">
        <v>1</v>
      </c>
      <c r="C701" s="188" t="s">
        <v>542</v>
      </c>
      <c r="D701" s="47" t="s">
        <v>500</v>
      </c>
      <c r="E701" s="188" t="s">
        <v>365</v>
      </c>
      <c r="F701" s="188" t="s">
        <v>558</v>
      </c>
    </row>
    <row r="702" spans="1:6" ht="12.75">
      <c r="A702" s="189" t="s">
        <v>16</v>
      </c>
      <c r="B702" s="189">
        <v>1</v>
      </c>
      <c r="C702" s="190" t="s">
        <v>453</v>
      </c>
      <c r="D702" s="47" t="s">
        <v>500</v>
      </c>
      <c r="E702" s="190" t="s">
        <v>363</v>
      </c>
      <c r="F702" s="190" t="s">
        <v>477</v>
      </c>
    </row>
    <row r="703" spans="1:6" ht="12.75">
      <c r="A703" s="189" t="s">
        <v>16</v>
      </c>
      <c r="B703" s="189">
        <v>1</v>
      </c>
      <c r="C703" s="190" t="s">
        <v>394</v>
      </c>
      <c r="D703" s="47" t="s">
        <v>500</v>
      </c>
      <c r="E703" s="190" t="s">
        <v>363</v>
      </c>
      <c r="F703" s="190" t="s">
        <v>592</v>
      </c>
    </row>
    <row r="704" spans="1:6" ht="12.75">
      <c r="A704" s="184" t="s">
        <v>16</v>
      </c>
      <c r="B704" s="184">
        <v>1</v>
      </c>
      <c r="C704" s="185" t="s">
        <v>449</v>
      </c>
      <c r="D704" s="47" t="s">
        <v>452</v>
      </c>
      <c r="E704" s="185" t="s">
        <v>372</v>
      </c>
      <c r="F704" s="185" t="s">
        <v>423</v>
      </c>
    </row>
    <row r="705" spans="1:6" ht="12.75">
      <c r="A705" s="184" t="s">
        <v>12</v>
      </c>
      <c r="B705" s="184">
        <v>1</v>
      </c>
      <c r="C705" s="185" t="s">
        <v>13</v>
      </c>
      <c r="D705" s="47" t="s">
        <v>464</v>
      </c>
      <c r="E705" s="185" t="s">
        <v>372</v>
      </c>
      <c r="F705" s="185" t="s">
        <v>623</v>
      </c>
    </row>
    <row r="706" spans="1:6" ht="12.75">
      <c r="A706" s="184" t="s">
        <v>12</v>
      </c>
      <c r="B706" s="184">
        <v>1</v>
      </c>
      <c r="C706" s="185" t="s">
        <v>13</v>
      </c>
      <c r="D706" s="47" t="s">
        <v>464</v>
      </c>
      <c r="E706" s="185" t="s">
        <v>372</v>
      </c>
      <c r="F706" s="185" t="s">
        <v>656</v>
      </c>
    </row>
    <row r="707" spans="1:6" ht="12.75">
      <c r="A707" s="189" t="s">
        <v>12</v>
      </c>
      <c r="B707" s="189">
        <v>1</v>
      </c>
      <c r="C707" s="190" t="s">
        <v>13</v>
      </c>
      <c r="D707" s="47" t="s">
        <v>464</v>
      </c>
      <c r="E707" s="190" t="s">
        <v>363</v>
      </c>
      <c r="F707" s="190" t="s">
        <v>512</v>
      </c>
    </row>
    <row r="708" spans="1:6" ht="12.75">
      <c r="A708" s="187" t="s">
        <v>12</v>
      </c>
      <c r="B708" s="187">
        <v>1</v>
      </c>
      <c r="C708" s="188" t="s">
        <v>13</v>
      </c>
      <c r="D708" s="47" t="s">
        <v>464</v>
      </c>
      <c r="E708" s="188" t="s">
        <v>365</v>
      </c>
      <c r="F708" s="188" t="s">
        <v>623</v>
      </c>
    </row>
    <row r="709" spans="1:6" ht="12.75">
      <c r="A709" s="187" t="s">
        <v>12</v>
      </c>
      <c r="B709" s="187">
        <v>1</v>
      </c>
      <c r="C709" s="188" t="s">
        <v>13</v>
      </c>
      <c r="D709" s="47" t="s">
        <v>464</v>
      </c>
      <c r="E709" s="188" t="s">
        <v>365</v>
      </c>
      <c r="F709" s="188" t="s">
        <v>674</v>
      </c>
    </row>
    <row r="710" spans="1:6" ht="12.75">
      <c r="A710" s="184" t="s">
        <v>12</v>
      </c>
      <c r="B710" s="184">
        <v>2</v>
      </c>
      <c r="C710" s="185" t="s">
        <v>13</v>
      </c>
      <c r="D710" s="47" t="s">
        <v>464</v>
      </c>
      <c r="E710" s="185" t="s">
        <v>372</v>
      </c>
      <c r="F710" s="185" t="s">
        <v>674</v>
      </c>
    </row>
    <row r="711" spans="1:6" ht="12.75">
      <c r="A711" s="189" t="s">
        <v>14</v>
      </c>
      <c r="B711" s="189">
        <v>1</v>
      </c>
      <c r="C711" s="190" t="s">
        <v>384</v>
      </c>
      <c r="D711" s="47" t="s">
        <v>464</v>
      </c>
      <c r="E711" s="190" t="s">
        <v>363</v>
      </c>
      <c r="F711" s="190" t="s">
        <v>623</v>
      </c>
    </row>
    <row r="712" spans="1:6" ht="12.75">
      <c r="A712" s="184" t="s">
        <v>14</v>
      </c>
      <c r="B712" s="184">
        <v>2</v>
      </c>
      <c r="C712" s="185" t="s">
        <v>384</v>
      </c>
      <c r="D712" s="47" t="s">
        <v>464</v>
      </c>
      <c r="E712" s="185" t="s">
        <v>372</v>
      </c>
      <c r="F712" s="185" t="s">
        <v>674</v>
      </c>
    </row>
    <row r="713" spans="1:6" ht="12.75">
      <c r="A713" s="184" t="s">
        <v>16</v>
      </c>
      <c r="B713" s="184">
        <v>1</v>
      </c>
      <c r="C713" s="185" t="s">
        <v>446</v>
      </c>
      <c r="D713" s="47" t="s">
        <v>464</v>
      </c>
      <c r="E713" s="185" t="s">
        <v>372</v>
      </c>
      <c r="F713" s="185" t="s">
        <v>674</v>
      </c>
    </row>
    <row r="714" spans="1:6" ht="12.75">
      <c r="A714" s="189" t="s">
        <v>16</v>
      </c>
      <c r="B714" s="189">
        <v>1</v>
      </c>
      <c r="C714" s="190" t="s">
        <v>498</v>
      </c>
      <c r="D714" s="47" t="s">
        <v>464</v>
      </c>
      <c r="E714" s="190" t="s">
        <v>363</v>
      </c>
      <c r="F714" s="190" t="s">
        <v>512</v>
      </c>
    </row>
    <row r="715" spans="1:6" ht="12.75">
      <c r="A715" s="189" t="s">
        <v>16</v>
      </c>
      <c r="B715" s="189">
        <v>1</v>
      </c>
      <c r="C715" s="190" t="s">
        <v>449</v>
      </c>
      <c r="D715" s="47" t="s">
        <v>464</v>
      </c>
      <c r="E715" s="190" t="s">
        <v>363</v>
      </c>
      <c r="F715" s="190" t="s">
        <v>477</v>
      </c>
    </row>
    <row r="716" spans="1:6" ht="12.75">
      <c r="A716" s="189" t="s">
        <v>16</v>
      </c>
      <c r="B716" s="189">
        <v>1</v>
      </c>
      <c r="C716" s="190" t="s">
        <v>449</v>
      </c>
      <c r="D716" s="47" t="s">
        <v>464</v>
      </c>
      <c r="E716" s="190" t="s">
        <v>363</v>
      </c>
      <c r="F716" s="190" t="s">
        <v>558</v>
      </c>
    </row>
    <row r="717" spans="1:6" ht="12.75">
      <c r="A717" s="193" t="s">
        <v>16</v>
      </c>
      <c r="B717" s="193">
        <v>2</v>
      </c>
      <c r="C717" s="194" t="s">
        <v>456</v>
      </c>
      <c r="D717" s="47" t="s">
        <v>464</v>
      </c>
      <c r="E717" s="194" t="s">
        <v>416</v>
      </c>
      <c r="F717" s="194" t="s">
        <v>592</v>
      </c>
    </row>
    <row r="718" spans="1:6" ht="12.75">
      <c r="A718" s="191" t="s">
        <v>16</v>
      </c>
      <c r="B718" s="191">
        <v>2</v>
      </c>
      <c r="C718" s="192" t="s">
        <v>456</v>
      </c>
      <c r="D718" s="47" t="s">
        <v>464</v>
      </c>
      <c r="E718" s="192" t="s">
        <v>401</v>
      </c>
      <c r="F718" s="192" t="s">
        <v>423</v>
      </c>
    </row>
    <row r="719" spans="1:6" ht="12.75">
      <c r="A719" s="191" t="s">
        <v>16</v>
      </c>
      <c r="B719" s="191">
        <v>2</v>
      </c>
      <c r="C719" s="192" t="s">
        <v>456</v>
      </c>
      <c r="D719" s="47" t="s">
        <v>464</v>
      </c>
      <c r="E719" s="192" t="s">
        <v>401</v>
      </c>
      <c r="F719" s="192" t="s">
        <v>512</v>
      </c>
    </row>
    <row r="720" spans="1:6" ht="12.75">
      <c r="A720" s="187" t="s">
        <v>17</v>
      </c>
      <c r="B720" s="187">
        <v>1</v>
      </c>
      <c r="C720" s="188" t="s">
        <v>397</v>
      </c>
      <c r="D720" s="47" t="s">
        <v>464</v>
      </c>
      <c r="E720" s="188" t="s">
        <v>365</v>
      </c>
      <c r="F720" s="188" t="s">
        <v>512</v>
      </c>
    </row>
    <row r="721" spans="1:6" ht="12.75">
      <c r="A721" s="184" t="s">
        <v>420</v>
      </c>
      <c r="B721" s="184">
        <v>1</v>
      </c>
      <c r="C721" s="185" t="s">
        <v>513</v>
      </c>
      <c r="D721" s="47" t="s">
        <v>647</v>
      </c>
      <c r="E721" s="185" t="s">
        <v>372</v>
      </c>
      <c r="F721" s="185" t="s">
        <v>646</v>
      </c>
    </row>
    <row r="722" spans="1:6" ht="12.75">
      <c r="A722" s="184" t="s">
        <v>16</v>
      </c>
      <c r="B722" s="184">
        <v>1</v>
      </c>
      <c r="C722" s="185" t="s">
        <v>392</v>
      </c>
      <c r="D722" s="47" t="s">
        <v>614</v>
      </c>
      <c r="E722" s="185" t="s">
        <v>372</v>
      </c>
      <c r="F722" s="185" t="s">
        <v>592</v>
      </c>
    </row>
    <row r="723" spans="1:6" ht="12.75">
      <c r="A723" s="32" t="s">
        <v>16</v>
      </c>
      <c r="B723" s="32">
        <v>1</v>
      </c>
      <c r="C723" s="186" t="s">
        <v>456</v>
      </c>
      <c r="D723" s="47" t="s">
        <v>503</v>
      </c>
      <c r="E723" s="186" t="s">
        <v>414</v>
      </c>
      <c r="F723" s="186" t="s">
        <v>477</v>
      </c>
    </row>
    <row r="724" spans="1:6" ht="12.75">
      <c r="A724" s="184" t="s">
        <v>16</v>
      </c>
      <c r="B724" s="184">
        <v>1</v>
      </c>
      <c r="C724" s="185" t="s">
        <v>394</v>
      </c>
      <c r="D724" s="47" t="s">
        <v>396</v>
      </c>
      <c r="E724" s="185" t="s">
        <v>372</v>
      </c>
      <c r="F724" s="185" t="s">
        <v>1</v>
      </c>
    </row>
    <row r="725" spans="1:6" ht="12.75">
      <c r="A725" s="184" t="s">
        <v>18</v>
      </c>
      <c r="B725" s="184">
        <v>1</v>
      </c>
      <c r="C725" s="185" t="s">
        <v>412</v>
      </c>
      <c r="D725" s="47" t="s">
        <v>417</v>
      </c>
      <c r="E725" s="185" t="s">
        <v>372</v>
      </c>
      <c r="F725" s="185" t="s">
        <v>1</v>
      </c>
    </row>
    <row r="726" spans="1:6" ht="12.75">
      <c r="A726" s="184" t="s">
        <v>480</v>
      </c>
      <c r="B726" s="184">
        <v>1</v>
      </c>
      <c r="C726" s="185" t="s">
        <v>481</v>
      </c>
      <c r="D726" s="47" t="s">
        <v>482</v>
      </c>
      <c r="E726" s="185" t="s">
        <v>372</v>
      </c>
      <c r="F726" s="185" t="s">
        <v>477</v>
      </c>
    </row>
    <row r="727" spans="1:6" ht="12.75">
      <c r="A727" s="184" t="s">
        <v>6</v>
      </c>
      <c r="B727" s="184">
        <v>1</v>
      </c>
      <c r="C727" s="185" t="s">
        <v>361</v>
      </c>
      <c r="D727" s="47" t="s">
        <v>530</v>
      </c>
      <c r="E727" s="185" t="s">
        <v>372</v>
      </c>
      <c r="F727" s="185" t="s">
        <v>674</v>
      </c>
    </row>
    <row r="728" spans="1:6" ht="12.75">
      <c r="A728" s="187" t="s">
        <v>11</v>
      </c>
      <c r="B728" s="187">
        <v>1</v>
      </c>
      <c r="C728" s="188" t="s">
        <v>375</v>
      </c>
      <c r="D728" s="47" t="s">
        <v>530</v>
      </c>
      <c r="E728" s="188" t="s">
        <v>365</v>
      </c>
      <c r="F728" s="188" t="s">
        <v>623</v>
      </c>
    </row>
    <row r="729" spans="1:6" ht="12.75">
      <c r="A729" s="184" t="s">
        <v>12</v>
      </c>
      <c r="B729" s="184">
        <v>1</v>
      </c>
      <c r="C729" s="185" t="s">
        <v>13</v>
      </c>
      <c r="D729" s="47" t="s">
        <v>530</v>
      </c>
      <c r="E729" s="185" t="s">
        <v>372</v>
      </c>
      <c r="F729" s="185" t="s">
        <v>512</v>
      </c>
    </row>
    <row r="730" spans="1:6" ht="12.75">
      <c r="A730" s="187" t="s">
        <v>12</v>
      </c>
      <c r="B730" s="187">
        <v>1</v>
      </c>
      <c r="C730" s="188" t="s">
        <v>13</v>
      </c>
      <c r="D730" s="47" t="s">
        <v>530</v>
      </c>
      <c r="E730" s="188" t="s">
        <v>365</v>
      </c>
      <c r="F730" s="188" t="s">
        <v>512</v>
      </c>
    </row>
    <row r="731" spans="1:6" ht="12.75">
      <c r="A731" s="184" t="s">
        <v>14</v>
      </c>
      <c r="B731" s="184">
        <v>1</v>
      </c>
      <c r="C731" s="185" t="s">
        <v>384</v>
      </c>
      <c r="D731" s="47" t="s">
        <v>494</v>
      </c>
      <c r="E731" s="185" t="s">
        <v>372</v>
      </c>
      <c r="F731" s="185" t="s">
        <v>477</v>
      </c>
    </row>
    <row r="732" spans="1:6" ht="12.75">
      <c r="A732" s="184" t="s">
        <v>14</v>
      </c>
      <c r="B732" s="184">
        <v>1</v>
      </c>
      <c r="C732" s="185" t="s">
        <v>384</v>
      </c>
      <c r="D732" s="47" t="s">
        <v>494</v>
      </c>
      <c r="E732" s="185" t="s">
        <v>372</v>
      </c>
      <c r="F732" s="185" t="s">
        <v>674</v>
      </c>
    </row>
    <row r="733" spans="1:6" ht="12.75">
      <c r="A733" s="184" t="s">
        <v>14</v>
      </c>
      <c r="B733" s="184">
        <v>1</v>
      </c>
      <c r="C733" s="185" t="s">
        <v>384</v>
      </c>
      <c r="D733" s="47" t="s">
        <v>444</v>
      </c>
      <c r="E733" s="185" t="s">
        <v>372</v>
      </c>
      <c r="F733" s="185" t="s">
        <v>423</v>
      </c>
    </row>
    <row r="734" spans="1:6" ht="12.75">
      <c r="A734" s="184" t="s">
        <v>14</v>
      </c>
      <c r="B734" s="184">
        <v>1</v>
      </c>
      <c r="C734" s="185" t="s">
        <v>384</v>
      </c>
      <c r="D734" s="47" t="s">
        <v>444</v>
      </c>
      <c r="E734" s="185" t="s">
        <v>372</v>
      </c>
      <c r="F734" s="185" t="s">
        <v>477</v>
      </c>
    </row>
    <row r="735" spans="1:6" ht="12.75">
      <c r="A735" s="187" t="s">
        <v>14</v>
      </c>
      <c r="B735" s="187">
        <v>1</v>
      </c>
      <c r="C735" s="188" t="s">
        <v>384</v>
      </c>
      <c r="D735" s="47" t="s">
        <v>444</v>
      </c>
      <c r="E735" s="188" t="s">
        <v>365</v>
      </c>
      <c r="F735" s="188" t="s">
        <v>558</v>
      </c>
    </row>
    <row r="736" spans="1:6" ht="12.75">
      <c r="A736" s="184" t="s">
        <v>14</v>
      </c>
      <c r="B736" s="184">
        <v>2</v>
      </c>
      <c r="C736" s="185" t="s">
        <v>384</v>
      </c>
      <c r="D736" s="47" t="s">
        <v>444</v>
      </c>
      <c r="E736" s="185" t="s">
        <v>372</v>
      </c>
      <c r="F736" s="185" t="s">
        <v>558</v>
      </c>
    </row>
    <row r="737" spans="1:6" ht="12.75">
      <c r="A737" s="184" t="s">
        <v>14</v>
      </c>
      <c r="B737" s="184">
        <v>2</v>
      </c>
      <c r="C737" s="185" t="s">
        <v>384</v>
      </c>
      <c r="D737" s="47" t="s">
        <v>444</v>
      </c>
      <c r="E737" s="185" t="s">
        <v>372</v>
      </c>
      <c r="F737" s="185" t="s">
        <v>592</v>
      </c>
    </row>
    <row r="738" spans="1:6" ht="12.75">
      <c r="A738" s="189" t="s">
        <v>368</v>
      </c>
      <c r="B738" s="189">
        <v>1</v>
      </c>
      <c r="C738" s="190" t="s">
        <v>8</v>
      </c>
      <c r="D738" s="47" t="s">
        <v>561</v>
      </c>
      <c r="E738" s="190" t="s">
        <v>363</v>
      </c>
      <c r="F738" s="190" t="s">
        <v>558</v>
      </c>
    </row>
    <row r="739" spans="1:6" ht="12.75">
      <c r="A739" s="184" t="s">
        <v>368</v>
      </c>
      <c r="B739" s="184">
        <v>1</v>
      </c>
      <c r="C739" s="185" t="s">
        <v>8</v>
      </c>
      <c r="D739" s="47" t="s">
        <v>486</v>
      </c>
      <c r="E739" s="185" t="s">
        <v>372</v>
      </c>
      <c r="F739" s="185" t="s">
        <v>477</v>
      </c>
    </row>
    <row r="740" spans="1:6" ht="12.75">
      <c r="A740" s="32" t="s">
        <v>16</v>
      </c>
      <c r="B740" s="32">
        <v>2</v>
      </c>
      <c r="C740" s="186" t="s">
        <v>456</v>
      </c>
      <c r="D740" s="47" t="s">
        <v>461</v>
      </c>
      <c r="E740" s="186" t="s">
        <v>414</v>
      </c>
      <c r="F740" s="186" t="s">
        <v>423</v>
      </c>
    </row>
    <row r="741" spans="1:6" ht="12.75">
      <c r="A741" s="187" t="s">
        <v>368</v>
      </c>
      <c r="B741" s="187">
        <v>1</v>
      </c>
      <c r="C741" s="188" t="s">
        <v>8</v>
      </c>
      <c r="D741" s="47" t="s">
        <v>564</v>
      </c>
      <c r="E741" s="188" t="s">
        <v>365</v>
      </c>
      <c r="F741" s="188" t="s">
        <v>558</v>
      </c>
    </row>
    <row r="742" spans="1:6" ht="12.75">
      <c r="A742" s="184" t="s">
        <v>16</v>
      </c>
      <c r="B742" s="184">
        <v>1</v>
      </c>
      <c r="C742" s="185" t="s">
        <v>453</v>
      </c>
      <c r="D742" s="47" t="s">
        <v>507</v>
      </c>
      <c r="E742" s="185" t="s">
        <v>372</v>
      </c>
      <c r="F742" s="185" t="s">
        <v>512</v>
      </c>
    </row>
    <row r="743" spans="1:6" ht="12.75">
      <c r="A743" s="184" t="s">
        <v>17</v>
      </c>
      <c r="B743" s="184">
        <v>1</v>
      </c>
      <c r="C743" s="185" t="s">
        <v>397</v>
      </c>
      <c r="D743" s="47" t="s">
        <v>507</v>
      </c>
      <c r="E743" s="185" t="s">
        <v>372</v>
      </c>
      <c r="F743" s="185" t="s">
        <v>477</v>
      </c>
    </row>
    <row r="744" spans="1:6" ht="12.75">
      <c r="A744" s="183" t="s">
        <v>368</v>
      </c>
      <c r="B744" s="183">
        <v>1</v>
      </c>
      <c r="C744" s="86" t="s">
        <v>8</v>
      </c>
      <c r="D744" s="47" t="s">
        <v>628</v>
      </c>
      <c r="F744" s="86" t="s">
        <v>623</v>
      </c>
    </row>
    <row r="745" spans="1:6" ht="12.75">
      <c r="A745" s="184" t="s">
        <v>12</v>
      </c>
      <c r="B745" s="184">
        <v>1</v>
      </c>
      <c r="C745" s="185" t="s">
        <v>13</v>
      </c>
      <c r="D745" s="47" t="s">
        <v>440</v>
      </c>
      <c r="E745" s="185" t="s">
        <v>372</v>
      </c>
      <c r="F745" s="185" t="s">
        <v>477</v>
      </c>
    </row>
    <row r="746" spans="1:6" ht="12.75">
      <c r="A746" s="184" t="s">
        <v>12</v>
      </c>
      <c r="B746" s="184">
        <v>1</v>
      </c>
      <c r="C746" s="185" t="s">
        <v>13</v>
      </c>
      <c r="D746" s="47" t="s">
        <v>440</v>
      </c>
      <c r="E746" s="185" t="s">
        <v>372</v>
      </c>
      <c r="F746" s="185" t="s">
        <v>558</v>
      </c>
    </row>
    <row r="747" spans="1:6" ht="12.75">
      <c r="A747" s="187" t="s">
        <v>12</v>
      </c>
      <c r="B747" s="187">
        <v>1</v>
      </c>
      <c r="C747" s="188" t="s">
        <v>13</v>
      </c>
      <c r="D747" s="47" t="s">
        <v>440</v>
      </c>
      <c r="E747" s="188" t="s">
        <v>365</v>
      </c>
      <c r="F747" s="188" t="s">
        <v>423</v>
      </c>
    </row>
    <row r="748" spans="1:6" ht="12.75">
      <c r="A748" s="187" t="s">
        <v>12</v>
      </c>
      <c r="B748" s="187">
        <v>1</v>
      </c>
      <c r="C748" s="188" t="s">
        <v>13</v>
      </c>
      <c r="D748" s="47" t="s">
        <v>440</v>
      </c>
      <c r="E748" s="188" t="s">
        <v>365</v>
      </c>
      <c r="F748" s="188" t="s">
        <v>512</v>
      </c>
    </row>
    <row r="749" spans="1:6" ht="12.75">
      <c r="A749" s="187" t="s">
        <v>12</v>
      </c>
      <c r="B749" s="187">
        <v>1</v>
      </c>
      <c r="C749" s="188" t="s">
        <v>13</v>
      </c>
      <c r="D749" s="47" t="s">
        <v>440</v>
      </c>
      <c r="E749" s="188" t="s">
        <v>365</v>
      </c>
      <c r="F749" s="188" t="s">
        <v>674</v>
      </c>
    </row>
    <row r="750" spans="1:6" ht="12.75">
      <c r="A750" s="184" t="s">
        <v>16</v>
      </c>
      <c r="B750" s="184">
        <v>1</v>
      </c>
      <c r="C750" s="185" t="s">
        <v>449</v>
      </c>
      <c r="D750" s="47" t="s">
        <v>653</v>
      </c>
      <c r="E750" s="185" t="s">
        <v>372</v>
      </c>
      <c r="F750" s="185" t="s">
        <v>646</v>
      </c>
    </row>
    <row r="751" spans="1:6" ht="12.75">
      <c r="A751" s="32" t="s">
        <v>398</v>
      </c>
      <c r="B751" s="32">
        <v>1</v>
      </c>
      <c r="C751" s="186" t="s">
        <v>399</v>
      </c>
      <c r="D751" s="47" t="s">
        <v>669</v>
      </c>
      <c r="E751" s="186" t="s">
        <v>414</v>
      </c>
      <c r="F751" s="186" t="s">
        <v>656</v>
      </c>
    </row>
    <row r="752" spans="1:6" ht="12.75">
      <c r="A752" s="184" t="s">
        <v>16</v>
      </c>
      <c r="B752" s="184">
        <v>1</v>
      </c>
      <c r="C752" s="185" t="s">
        <v>446</v>
      </c>
      <c r="D752" s="47" t="s">
        <v>448</v>
      </c>
      <c r="E752" s="185" t="s">
        <v>372</v>
      </c>
      <c r="F752" s="185" t="s">
        <v>423</v>
      </c>
    </row>
    <row r="753" spans="1:6" ht="12.75">
      <c r="A753" s="184" t="s">
        <v>16</v>
      </c>
      <c r="B753" s="184">
        <v>1</v>
      </c>
      <c r="C753" s="185" t="s">
        <v>446</v>
      </c>
      <c r="D753" s="47" t="s">
        <v>448</v>
      </c>
      <c r="E753" s="185" t="s">
        <v>372</v>
      </c>
      <c r="F753" s="185" t="s">
        <v>674</v>
      </c>
    </row>
    <row r="754" spans="1:6" ht="12.75">
      <c r="A754" s="189" t="s">
        <v>16</v>
      </c>
      <c r="B754" s="189">
        <v>1</v>
      </c>
      <c r="C754" s="190" t="s">
        <v>446</v>
      </c>
      <c r="D754" s="47" t="s">
        <v>448</v>
      </c>
      <c r="E754" s="190" t="s">
        <v>363</v>
      </c>
      <c r="F754" s="190" t="s">
        <v>674</v>
      </c>
    </row>
    <row r="755" spans="1:6" ht="12.75">
      <c r="A755" s="184" t="s">
        <v>16</v>
      </c>
      <c r="B755" s="184">
        <v>2</v>
      </c>
      <c r="C755" s="185" t="s">
        <v>390</v>
      </c>
      <c r="D755" s="47" t="s">
        <v>448</v>
      </c>
      <c r="E755" s="185" t="s">
        <v>372</v>
      </c>
      <c r="F755" s="185" t="s">
        <v>623</v>
      </c>
    </row>
    <row r="756" spans="1:6" ht="12.75">
      <c r="A756" s="184" t="s">
        <v>16</v>
      </c>
      <c r="B756" s="184">
        <v>2</v>
      </c>
      <c r="C756" s="185" t="s">
        <v>390</v>
      </c>
      <c r="D756" s="47" t="s">
        <v>448</v>
      </c>
      <c r="E756" s="185" t="s">
        <v>372</v>
      </c>
      <c r="F756" s="185" t="s">
        <v>674</v>
      </c>
    </row>
    <row r="757" spans="1:6" ht="12.75">
      <c r="A757" s="189" t="s">
        <v>16</v>
      </c>
      <c r="B757" s="189">
        <v>2</v>
      </c>
      <c r="C757" s="190" t="s">
        <v>390</v>
      </c>
      <c r="D757" s="47" t="s">
        <v>448</v>
      </c>
      <c r="E757" s="190" t="s">
        <v>363</v>
      </c>
      <c r="F757" s="190" t="s">
        <v>423</v>
      </c>
    </row>
    <row r="758" spans="1:6" ht="12.75">
      <c r="A758" s="191" t="s">
        <v>16</v>
      </c>
      <c r="B758" s="191">
        <v>1</v>
      </c>
      <c r="C758" s="192" t="s">
        <v>392</v>
      </c>
      <c r="D758" s="47" t="s">
        <v>448</v>
      </c>
      <c r="E758" s="192" t="s">
        <v>401</v>
      </c>
      <c r="F758" s="192" t="s">
        <v>592</v>
      </c>
    </row>
    <row r="759" spans="1:6" ht="12.75">
      <c r="A759" s="183" t="s">
        <v>14</v>
      </c>
      <c r="B759" s="183">
        <v>1</v>
      </c>
      <c r="C759" s="86" t="s">
        <v>384</v>
      </c>
      <c r="D759" s="47" t="s">
        <v>450</v>
      </c>
      <c r="F759" s="86" t="s">
        <v>512</v>
      </c>
    </row>
    <row r="760" spans="1:6" ht="12.75">
      <c r="A760" s="184" t="s">
        <v>16</v>
      </c>
      <c r="B760" s="184">
        <v>1</v>
      </c>
      <c r="C760" s="185" t="s">
        <v>449</v>
      </c>
      <c r="D760" s="47" t="s">
        <v>450</v>
      </c>
      <c r="E760" s="185" t="s">
        <v>372</v>
      </c>
      <c r="F760" s="185" t="s">
        <v>423</v>
      </c>
    </row>
    <row r="761" spans="1:6" ht="12.75">
      <c r="A761" s="184" t="s">
        <v>16</v>
      </c>
      <c r="B761" s="184">
        <v>1</v>
      </c>
      <c r="C761" s="185" t="s">
        <v>449</v>
      </c>
      <c r="D761" s="47" t="s">
        <v>450</v>
      </c>
      <c r="E761" s="185" t="s">
        <v>372</v>
      </c>
      <c r="F761" s="185" t="s">
        <v>477</v>
      </c>
    </row>
    <row r="762" spans="1:6" ht="12.75">
      <c r="A762" s="189" t="s">
        <v>16</v>
      </c>
      <c r="B762" s="189">
        <v>1</v>
      </c>
      <c r="C762" s="190" t="s">
        <v>449</v>
      </c>
      <c r="D762" s="47" t="s">
        <v>450</v>
      </c>
      <c r="E762" s="190" t="s">
        <v>363</v>
      </c>
      <c r="F762" s="190" t="s">
        <v>477</v>
      </c>
    </row>
    <row r="763" spans="1:6" ht="12.75">
      <c r="A763" s="183" t="s">
        <v>16</v>
      </c>
      <c r="B763" s="183">
        <v>1</v>
      </c>
      <c r="C763" s="86" t="s">
        <v>449</v>
      </c>
      <c r="D763" s="47" t="s">
        <v>450</v>
      </c>
      <c r="F763" s="86" t="s">
        <v>423</v>
      </c>
    </row>
    <row r="764" spans="1:6" ht="12.75">
      <c r="A764" s="184" t="s">
        <v>14</v>
      </c>
      <c r="B764" s="184">
        <v>1</v>
      </c>
      <c r="C764" s="185" t="s">
        <v>384</v>
      </c>
      <c r="D764" s="47" t="s">
        <v>636</v>
      </c>
      <c r="E764" s="185" t="s">
        <v>372</v>
      </c>
      <c r="F764" s="185" t="s">
        <v>623</v>
      </c>
    </row>
    <row r="765" spans="1:6" ht="12.75">
      <c r="A765" s="189" t="s">
        <v>11</v>
      </c>
      <c r="B765" s="189">
        <v>1</v>
      </c>
      <c r="C765" s="190" t="s">
        <v>375</v>
      </c>
      <c r="D765" s="47" t="s">
        <v>377</v>
      </c>
      <c r="E765" s="190" t="s">
        <v>363</v>
      </c>
      <c r="F765" s="190" t="s">
        <v>1</v>
      </c>
    </row>
    <row r="766" spans="1:6" ht="12.75">
      <c r="A766" s="184" t="s">
        <v>14</v>
      </c>
      <c r="B766" s="184">
        <v>1</v>
      </c>
      <c r="C766" s="185" t="s">
        <v>384</v>
      </c>
      <c r="D766" s="47" t="s">
        <v>377</v>
      </c>
      <c r="E766" s="185" t="s">
        <v>372</v>
      </c>
      <c r="F766" s="185" t="s">
        <v>592</v>
      </c>
    </row>
    <row r="767" spans="1:6" ht="12.75">
      <c r="A767" s="184" t="s">
        <v>14</v>
      </c>
      <c r="B767" s="184">
        <v>1</v>
      </c>
      <c r="C767" s="185" t="s">
        <v>384</v>
      </c>
      <c r="D767" s="47" t="s">
        <v>377</v>
      </c>
      <c r="E767" s="185" t="s">
        <v>372</v>
      </c>
      <c r="F767" s="185" t="s">
        <v>656</v>
      </c>
    </row>
    <row r="768" spans="1:6" ht="12.75">
      <c r="A768" s="189" t="s">
        <v>14</v>
      </c>
      <c r="B768" s="189">
        <v>1</v>
      </c>
      <c r="C768" s="190" t="s">
        <v>384</v>
      </c>
      <c r="D768" s="47" t="s">
        <v>377</v>
      </c>
      <c r="E768" s="190" t="s">
        <v>363</v>
      </c>
      <c r="F768" s="190" t="s">
        <v>1</v>
      </c>
    </row>
    <row r="769" spans="1:6" ht="12.75">
      <c r="A769" s="189" t="s">
        <v>14</v>
      </c>
      <c r="B769" s="189">
        <v>1</v>
      </c>
      <c r="C769" s="190" t="s">
        <v>384</v>
      </c>
      <c r="D769" s="47" t="s">
        <v>377</v>
      </c>
      <c r="E769" s="190" t="s">
        <v>363</v>
      </c>
      <c r="F769" s="190" t="s">
        <v>423</v>
      </c>
    </row>
    <row r="770" spans="1:6" ht="12.75">
      <c r="A770" s="189" t="s">
        <v>14</v>
      </c>
      <c r="B770" s="189">
        <v>1</v>
      </c>
      <c r="C770" s="190" t="s">
        <v>384</v>
      </c>
      <c r="D770" s="47" t="s">
        <v>377</v>
      </c>
      <c r="E770" s="190" t="s">
        <v>363</v>
      </c>
      <c r="F770" s="190" t="s">
        <v>558</v>
      </c>
    </row>
    <row r="771" spans="1:6" ht="12.75">
      <c r="A771" s="187" t="s">
        <v>14</v>
      </c>
      <c r="B771" s="187">
        <v>1</v>
      </c>
      <c r="C771" s="188" t="s">
        <v>384</v>
      </c>
      <c r="D771" s="47" t="s">
        <v>377</v>
      </c>
      <c r="E771" s="188" t="s">
        <v>365</v>
      </c>
      <c r="F771" s="188" t="s">
        <v>423</v>
      </c>
    </row>
    <row r="772" spans="1:6" ht="12.75">
      <c r="A772" s="187" t="s">
        <v>14</v>
      </c>
      <c r="B772" s="187">
        <v>1</v>
      </c>
      <c r="C772" s="188" t="s">
        <v>384</v>
      </c>
      <c r="D772" s="47" t="s">
        <v>377</v>
      </c>
      <c r="E772" s="188" t="s">
        <v>365</v>
      </c>
      <c r="F772" s="188" t="s">
        <v>623</v>
      </c>
    </row>
    <row r="773" spans="1:6" ht="12.75">
      <c r="A773" s="189" t="s">
        <v>14</v>
      </c>
      <c r="B773" s="189">
        <v>4</v>
      </c>
      <c r="C773" s="190" t="s">
        <v>384</v>
      </c>
      <c r="D773" s="47" t="s">
        <v>377</v>
      </c>
      <c r="E773" s="190" t="s">
        <v>363</v>
      </c>
      <c r="F773" s="190" t="s">
        <v>512</v>
      </c>
    </row>
    <row r="774" spans="1:6" ht="12.75">
      <c r="A774" s="184" t="s">
        <v>16</v>
      </c>
      <c r="B774" s="184">
        <v>1</v>
      </c>
      <c r="C774" s="185" t="s">
        <v>449</v>
      </c>
      <c r="D774" s="47" t="s">
        <v>377</v>
      </c>
      <c r="E774" s="185" t="s">
        <v>372</v>
      </c>
      <c r="F774" s="185" t="s">
        <v>477</v>
      </c>
    </row>
    <row r="775" spans="1:6" ht="12.75">
      <c r="A775" s="184" t="s">
        <v>16</v>
      </c>
      <c r="B775" s="184">
        <v>1</v>
      </c>
      <c r="C775" s="185" t="s">
        <v>449</v>
      </c>
      <c r="D775" s="47" t="s">
        <v>377</v>
      </c>
      <c r="E775" s="185" t="s">
        <v>372</v>
      </c>
      <c r="F775" s="185" t="s">
        <v>558</v>
      </c>
    </row>
    <row r="776" spans="1:6" ht="12.75">
      <c r="A776" s="184" t="s">
        <v>16</v>
      </c>
      <c r="B776" s="184">
        <v>1</v>
      </c>
      <c r="C776" s="185" t="s">
        <v>449</v>
      </c>
      <c r="D776" s="47" t="s">
        <v>377</v>
      </c>
      <c r="E776" s="185" t="s">
        <v>372</v>
      </c>
      <c r="F776" s="185" t="s">
        <v>674</v>
      </c>
    </row>
    <row r="777" spans="1:6" ht="12.75">
      <c r="A777" s="189" t="s">
        <v>16</v>
      </c>
      <c r="B777" s="189">
        <v>2</v>
      </c>
      <c r="C777" s="190" t="s">
        <v>449</v>
      </c>
      <c r="D777" s="47" t="s">
        <v>377</v>
      </c>
      <c r="E777" s="190" t="s">
        <v>363</v>
      </c>
      <c r="F777" s="190" t="s">
        <v>512</v>
      </c>
    </row>
    <row r="778" spans="1:6" ht="12.75">
      <c r="A778" s="189" t="s">
        <v>16</v>
      </c>
      <c r="B778" s="189">
        <v>1</v>
      </c>
      <c r="C778" s="190" t="s">
        <v>453</v>
      </c>
      <c r="D778" s="47" t="s">
        <v>377</v>
      </c>
      <c r="E778" s="190" t="s">
        <v>363</v>
      </c>
      <c r="F778" s="190" t="s">
        <v>512</v>
      </c>
    </row>
    <row r="779" spans="1:6" ht="12.75">
      <c r="A779" s="191" t="s">
        <v>16</v>
      </c>
      <c r="B779" s="191">
        <v>1</v>
      </c>
      <c r="C779" s="192" t="s">
        <v>456</v>
      </c>
      <c r="D779" s="47" t="s">
        <v>377</v>
      </c>
      <c r="E779" s="192" t="s">
        <v>401</v>
      </c>
      <c r="F779" s="192" t="s">
        <v>592</v>
      </c>
    </row>
    <row r="780" spans="1:6" ht="12.75">
      <c r="A780" s="187" t="s">
        <v>14</v>
      </c>
      <c r="B780" s="187">
        <v>1</v>
      </c>
      <c r="C780" s="188" t="s">
        <v>384</v>
      </c>
      <c r="D780" s="47" t="s">
        <v>533</v>
      </c>
      <c r="E780" s="188" t="s">
        <v>365</v>
      </c>
      <c r="F780" s="188" t="s">
        <v>512</v>
      </c>
    </row>
    <row r="781" spans="1:6" ht="12.75">
      <c r="A781" s="187" t="s">
        <v>51</v>
      </c>
      <c r="B781" s="187">
        <v>1</v>
      </c>
      <c r="C781" s="188" t="s">
        <v>366</v>
      </c>
      <c r="D781" s="47" t="s">
        <v>627</v>
      </c>
      <c r="E781" s="188" t="s">
        <v>365</v>
      </c>
      <c r="F781" s="188" t="s">
        <v>623</v>
      </c>
    </row>
    <row r="782" spans="1:6" ht="12.75">
      <c r="A782" s="184" t="s">
        <v>11</v>
      </c>
      <c r="B782" s="184">
        <v>1</v>
      </c>
      <c r="C782" s="185" t="s">
        <v>375</v>
      </c>
      <c r="D782" s="47" t="s">
        <v>490</v>
      </c>
      <c r="E782" s="185" t="s">
        <v>372</v>
      </c>
      <c r="F782" s="185" t="s">
        <v>477</v>
      </c>
    </row>
    <row r="783" spans="1:6" ht="12.75">
      <c r="A783" s="183" t="s">
        <v>16</v>
      </c>
      <c r="B783" s="183">
        <v>1</v>
      </c>
      <c r="C783" s="86" t="s">
        <v>446</v>
      </c>
      <c r="D783" s="47" t="s">
        <v>490</v>
      </c>
      <c r="F783" s="86" t="s">
        <v>656</v>
      </c>
    </row>
    <row r="784" spans="1:6" ht="12.75">
      <c r="A784" s="184" t="s">
        <v>16</v>
      </c>
      <c r="B784" s="184">
        <v>1</v>
      </c>
      <c r="C784" s="185" t="s">
        <v>392</v>
      </c>
      <c r="D784" s="47" t="s">
        <v>490</v>
      </c>
      <c r="E784" s="185" t="s">
        <v>372</v>
      </c>
      <c r="F784" s="185" t="s">
        <v>558</v>
      </c>
    </row>
    <row r="785" spans="1:6" ht="12.75">
      <c r="A785" s="187" t="s">
        <v>16</v>
      </c>
      <c r="B785" s="187">
        <v>1</v>
      </c>
      <c r="C785" s="188" t="s">
        <v>392</v>
      </c>
      <c r="D785" s="47" t="s">
        <v>490</v>
      </c>
      <c r="E785" s="188" t="s">
        <v>365</v>
      </c>
      <c r="F785" s="188" t="s">
        <v>477</v>
      </c>
    </row>
    <row r="786" spans="1:6" ht="12.75">
      <c r="A786" s="183" t="s">
        <v>16</v>
      </c>
      <c r="B786" s="183">
        <v>1</v>
      </c>
      <c r="C786" s="86" t="s">
        <v>392</v>
      </c>
      <c r="D786" s="47" t="s">
        <v>490</v>
      </c>
      <c r="F786" s="86" t="s">
        <v>656</v>
      </c>
    </row>
    <row r="787" spans="1:6" ht="12.75">
      <c r="A787" s="184" t="s">
        <v>16</v>
      </c>
      <c r="B787" s="184">
        <v>2</v>
      </c>
      <c r="C787" s="185" t="s">
        <v>392</v>
      </c>
      <c r="D787" s="47" t="s">
        <v>490</v>
      </c>
      <c r="E787" s="185" t="s">
        <v>372</v>
      </c>
      <c r="F787" s="185" t="s">
        <v>646</v>
      </c>
    </row>
    <row r="788" spans="1:6" ht="12.75">
      <c r="A788" s="184" t="s">
        <v>16</v>
      </c>
      <c r="B788" s="184">
        <v>1</v>
      </c>
      <c r="C788" s="185" t="s">
        <v>392</v>
      </c>
      <c r="D788" s="47" t="s">
        <v>455</v>
      </c>
      <c r="E788" s="185" t="s">
        <v>372</v>
      </c>
      <c r="F788" s="185" t="s">
        <v>423</v>
      </c>
    </row>
    <row r="789" spans="1:6" ht="12.75">
      <c r="A789" s="184" t="s">
        <v>18</v>
      </c>
      <c r="B789" s="184">
        <v>1</v>
      </c>
      <c r="C789" s="185" t="s">
        <v>471</v>
      </c>
      <c r="D789" s="47" t="s">
        <v>509</v>
      </c>
      <c r="E789" s="185" t="s">
        <v>372</v>
      </c>
      <c r="F789" s="185" t="s">
        <v>477</v>
      </c>
    </row>
    <row r="790" spans="1:6" ht="12.75">
      <c r="A790" s="189" t="s">
        <v>18</v>
      </c>
      <c r="B790" s="189">
        <v>1</v>
      </c>
      <c r="C790" s="190" t="s">
        <v>471</v>
      </c>
      <c r="D790" s="47" t="s">
        <v>551</v>
      </c>
      <c r="E790" s="190" t="s">
        <v>370</v>
      </c>
      <c r="F790" s="190" t="s">
        <v>512</v>
      </c>
    </row>
    <row r="791" spans="1:6" ht="12.75">
      <c r="A791" s="184" t="s">
        <v>6</v>
      </c>
      <c r="B791" s="184">
        <v>1</v>
      </c>
      <c r="C791" s="185" t="s">
        <v>361</v>
      </c>
      <c r="D791" s="47" t="s">
        <v>362</v>
      </c>
      <c r="E791" s="185" t="s">
        <v>372</v>
      </c>
      <c r="F791" s="185" t="s">
        <v>623</v>
      </c>
    </row>
    <row r="792" spans="1:6" ht="12.75">
      <c r="A792" s="189" t="s">
        <v>6</v>
      </c>
      <c r="B792" s="189">
        <v>1</v>
      </c>
      <c r="C792" s="190" t="s">
        <v>361</v>
      </c>
      <c r="D792" s="47" t="s">
        <v>362</v>
      </c>
      <c r="E792" s="190" t="s">
        <v>363</v>
      </c>
      <c r="F792" s="190" t="s">
        <v>1</v>
      </c>
    </row>
    <row r="793" spans="1:6" ht="12.75">
      <c r="A793" s="183" t="s">
        <v>6</v>
      </c>
      <c r="B793" s="183">
        <v>1</v>
      </c>
      <c r="C793" s="86" t="s">
        <v>361</v>
      </c>
      <c r="D793" s="47" t="s">
        <v>362</v>
      </c>
      <c r="F793" s="86" t="s">
        <v>592</v>
      </c>
    </row>
    <row r="794" spans="1:6" ht="12.75">
      <c r="A794" s="189" t="s">
        <v>6</v>
      </c>
      <c r="B794" s="189">
        <v>2</v>
      </c>
      <c r="C794" s="190" t="s">
        <v>361</v>
      </c>
      <c r="D794" s="47" t="s">
        <v>362</v>
      </c>
      <c r="E794" s="190" t="s">
        <v>363</v>
      </c>
      <c r="F794" s="190" t="s">
        <v>592</v>
      </c>
    </row>
    <row r="795" spans="1:6" ht="12.75">
      <c r="A795" s="187" t="s">
        <v>6</v>
      </c>
      <c r="B795" s="187">
        <v>2</v>
      </c>
      <c r="C795" s="188" t="s">
        <v>361</v>
      </c>
      <c r="D795" s="47" t="s">
        <v>362</v>
      </c>
      <c r="E795" s="188" t="s">
        <v>365</v>
      </c>
      <c r="F795" s="188" t="s">
        <v>592</v>
      </c>
    </row>
    <row r="796" spans="1:6" ht="12.75">
      <c r="A796" s="184" t="s">
        <v>12</v>
      </c>
      <c r="B796" s="184">
        <v>1</v>
      </c>
      <c r="C796" s="185" t="s">
        <v>13</v>
      </c>
      <c r="D796" s="47" t="s">
        <v>362</v>
      </c>
      <c r="E796" s="185" t="s">
        <v>372</v>
      </c>
      <c r="F796" s="185" t="s">
        <v>623</v>
      </c>
    </row>
    <row r="797" spans="1:6" ht="12.75">
      <c r="A797" s="189" t="s">
        <v>12</v>
      </c>
      <c r="B797" s="189">
        <v>1</v>
      </c>
      <c r="C797" s="190" t="s">
        <v>13</v>
      </c>
      <c r="D797" s="47" t="s">
        <v>362</v>
      </c>
      <c r="E797" s="190" t="s">
        <v>363</v>
      </c>
      <c r="F797" s="190" t="s">
        <v>592</v>
      </c>
    </row>
    <row r="798" spans="1:6" ht="12.75">
      <c r="A798" s="187" t="s">
        <v>12</v>
      </c>
      <c r="B798" s="187">
        <v>1</v>
      </c>
      <c r="C798" s="188" t="s">
        <v>13</v>
      </c>
      <c r="D798" s="47" t="s">
        <v>362</v>
      </c>
      <c r="E798" s="188" t="s">
        <v>365</v>
      </c>
      <c r="F798" s="188" t="s">
        <v>674</v>
      </c>
    </row>
    <row r="799" spans="1:6" ht="12.75">
      <c r="A799" s="183" t="s">
        <v>12</v>
      </c>
      <c r="B799" s="183">
        <v>1</v>
      </c>
      <c r="C799" s="86" t="s">
        <v>13</v>
      </c>
      <c r="D799" s="47" t="s">
        <v>362</v>
      </c>
      <c r="F799" s="86" t="s">
        <v>592</v>
      </c>
    </row>
    <row r="800" spans="1:6" ht="12.75">
      <c r="A800" s="183" t="s">
        <v>12</v>
      </c>
      <c r="B800" s="183">
        <v>1</v>
      </c>
      <c r="C800" s="86" t="s">
        <v>13</v>
      </c>
      <c r="D800" s="47" t="s">
        <v>362</v>
      </c>
      <c r="F800" s="86" t="s">
        <v>656</v>
      </c>
    </row>
    <row r="801" spans="1:6" ht="12.75">
      <c r="A801" s="187" t="s">
        <v>12</v>
      </c>
      <c r="B801" s="187">
        <v>4</v>
      </c>
      <c r="C801" s="188" t="s">
        <v>13</v>
      </c>
      <c r="D801" s="47" t="s">
        <v>362</v>
      </c>
      <c r="E801" s="188" t="s">
        <v>365</v>
      </c>
      <c r="F801" s="188" t="s">
        <v>623</v>
      </c>
    </row>
    <row r="802" spans="1:6" ht="12.75">
      <c r="A802" s="184" t="s">
        <v>18</v>
      </c>
      <c r="B802" s="184">
        <v>1</v>
      </c>
      <c r="C802" s="185" t="s">
        <v>471</v>
      </c>
      <c r="D802" s="47" t="s">
        <v>362</v>
      </c>
      <c r="E802" s="185" t="s">
        <v>372</v>
      </c>
      <c r="F802" s="185" t="s">
        <v>512</v>
      </c>
    </row>
    <row r="803" spans="1:6" ht="12.75">
      <c r="A803" s="184" t="s">
        <v>18</v>
      </c>
      <c r="B803" s="184">
        <v>1</v>
      </c>
      <c r="C803" s="185" t="s">
        <v>471</v>
      </c>
      <c r="D803" s="47" t="s">
        <v>362</v>
      </c>
      <c r="E803" s="185" t="s">
        <v>372</v>
      </c>
      <c r="F803" s="185" t="s">
        <v>656</v>
      </c>
    </row>
    <row r="804" spans="1:6" ht="12.75">
      <c r="A804" s="184" t="s">
        <v>18</v>
      </c>
      <c r="B804" s="184">
        <v>1</v>
      </c>
      <c r="C804" s="185" t="s">
        <v>471</v>
      </c>
      <c r="D804" s="47" t="s">
        <v>362</v>
      </c>
      <c r="E804" s="185" t="s">
        <v>372</v>
      </c>
      <c r="F804" s="185" t="s">
        <v>674</v>
      </c>
    </row>
    <row r="805" spans="1:6" ht="12.75">
      <c r="A805" s="183" t="s">
        <v>18</v>
      </c>
      <c r="B805" s="183">
        <v>1</v>
      </c>
      <c r="C805" s="86" t="s">
        <v>471</v>
      </c>
      <c r="D805" s="47" t="s">
        <v>362</v>
      </c>
      <c r="F805" s="86" t="s">
        <v>512</v>
      </c>
    </row>
    <row r="806" spans="1:6" ht="12.75">
      <c r="A806" s="189" t="s">
        <v>420</v>
      </c>
      <c r="B806" s="189">
        <v>1</v>
      </c>
      <c r="C806" s="190" t="s">
        <v>513</v>
      </c>
      <c r="D806" s="47" t="s">
        <v>557</v>
      </c>
      <c r="E806" s="190" t="s">
        <v>363</v>
      </c>
      <c r="F806" s="190" t="s">
        <v>558</v>
      </c>
    </row>
    <row r="807" spans="1:6" ht="12.75">
      <c r="A807" s="184" t="s">
        <v>18</v>
      </c>
      <c r="B807" s="184">
        <v>1</v>
      </c>
      <c r="C807" s="185" t="s">
        <v>471</v>
      </c>
      <c r="D807" s="47" t="s">
        <v>587</v>
      </c>
      <c r="E807" s="185" t="s">
        <v>372</v>
      </c>
      <c r="F807" s="185" t="s">
        <v>656</v>
      </c>
    </row>
    <row r="808" spans="1:6" ht="12.75">
      <c r="A808" s="183" t="s">
        <v>18</v>
      </c>
      <c r="B808" s="183">
        <v>1</v>
      </c>
      <c r="C808" s="86" t="s">
        <v>471</v>
      </c>
      <c r="D808" s="47" t="s">
        <v>587</v>
      </c>
      <c r="F808" s="86" t="s">
        <v>558</v>
      </c>
    </row>
    <row r="809" spans="1:6" ht="12.75">
      <c r="A809" s="191" t="s">
        <v>18</v>
      </c>
      <c r="B809" s="191">
        <v>1</v>
      </c>
      <c r="C809" s="192" t="s">
        <v>471</v>
      </c>
      <c r="D809" s="47" t="s">
        <v>641</v>
      </c>
      <c r="E809" s="192" t="s">
        <v>401</v>
      </c>
      <c r="F809" s="192" t="s">
        <v>623</v>
      </c>
    </row>
    <row r="810" spans="1:6" ht="12.75">
      <c r="A810" s="184" t="s">
        <v>9</v>
      </c>
      <c r="B810" s="184">
        <v>1</v>
      </c>
      <c r="C810" s="185" t="s">
        <v>10</v>
      </c>
      <c r="D810" s="47" t="s">
        <v>676</v>
      </c>
      <c r="E810" s="185" t="s">
        <v>372</v>
      </c>
      <c r="F810" s="185" t="s">
        <v>674</v>
      </c>
    </row>
    <row r="811" spans="1:6" ht="12.75">
      <c r="A811" s="184" t="s">
        <v>16</v>
      </c>
      <c r="B811" s="184">
        <v>1</v>
      </c>
      <c r="C811" s="185" t="s">
        <v>446</v>
      </c>
      <c r="D811" s="47" t="s">
        <v>650</v>
      </c>
      <c r="E811" s="185" t="s">
        <v>372</v>
      </c>
      <c r="F811" s="185" t="s">
        <v>646</v>
      </c>
    </row>
    <row r="812" spans="1:6" ht="12.75">
      <c r="A812" s="184" t="s">
        <v>16</v>
      </c>
      <c r="B812" s="184">
        <v>1</v>
      </c>
      <c r="C812" s="185" t="s">
        <v>542</v>
      </c>
      <c r="D812" s="47" t="s">
        <v>650</v>
      </c>
      <c r="E812" s="185" t="s">
        <v>372</v>
      </c>
      <c r="F812" s="185" t="s">
        <v>646</v>
      </c>
    </row>
    <row r="813" spans="1:6" ht="12.75">
      <c r="A813" s="189" t="s">
        <v>368</v>
      </c>
      <c r="B813" s="189">
        <v>1</v>
      </c>
      <c r="C813" s="190" t="s">
        <v>371</v>
      </c>
      <c r="E813" s="190" t="s">
        <v>370</v>
      </c>
      <c r="F813" s="190" t="s">
        <v>1</v>
      </c>
    </row>
    <row r="814" spans="1:6" ht="12.75">
      <c r="A814" s="184" t="s">
        <v>9</v>
      </c>
      <c r="B814" s="184">
        <v>1</v>
      </c>
      <c r="C814" s="185" t="s">
        <v>10</v>
      </c>
      <c r="E814" s="185" t="s">
        <v>372</v>
      </c>
      <c r="F814" s="185" t="s">
        <v>1</v>
      </c>
    </row>
    <row r="815" spans="1:6" ht="12.75">
      <c r="A815" s="184" t="s">
        <v>9</v>
      </c>
      <c r="B815" s="184">
        <v>1</v>
      </c>
      <c r="C815" s="185" t="s">
        <v>10</v>
      </c>
      <c r="E815" s="185" t="s">
        <v>372</v>
      </c>
      <c r="F815" s="185" t="s">
        <v>674</v>
      </c>
    </row>
    <row r="816" spans="1:6" ht="12.75">
      <c r="A816" s="184" t="s">
        <v>11</v>
      </c>
      <c r="B816" s="184">
        <v>1</v>
      </c>
      <c r="C816" s="185" t="s">
        <v>375</v>
      </c>
      <c r="E816" s="185" t="s">
        <v>372</v>
      </c>
      <c r="F816" s="185" t="s">
        <v>1</v>
      </c>
    </row>
    <row r="817" spans="1:6" ht="12.75">
      <c r="A817" s="184" t="s">
        <v>12</v>
      </c>
      <c r="B817" s="184">
        <v>1</v>
      </c>
      <c r="C817" s="185" t="s">
        <v>13</v>
      </c>
      <c r="E817" s="185" t="s">
        <v>372</v>
      </c>
      <c r="F817" s="185" t="s">
        <v>1</v>
      </c>
    </row>
    <row r="818" spans="1:6" ht="12.75">
      <c r="A818" s="187" t="s">
        <v>12</v>
      </c>
      <c r="B818" s="187">
        <v>1</v>
      </c>
      <c r="C818" s="188" t="s">
        <v>13</v>
      </c>
      <c r="E818" s="188" t="s">
        <v>365</v>
      </c>
      <c r="F818" s="188" t="s">
        <v>592</v>
      </c>
    </row>
    <row r="819" spans="1:6" ht="12.75">
      <c r="A819" s="187" t="s">
        <v>12</v>
      </c>
      <c r="B819" s="187">
        <v>1</v>
      </c>
      <c r="C819" s="188" t="s">
        <v>13</v>
      </c>
      <c r="E819" s="188" t="s">
        <v>365</v>
      </c>
      <c r="F819" s="188" t="s">
        <v>674</v>
      </c>
    </row>
    <row r="820" spans="1:6" ht="12.75">
      <c r="A820" s="184" t="s">
        <v>14</v>
      </c>
      <c r="B820" s="184">
        <v>1</v>
      </c>
      <c r="C820" s="185" t="s">
        <v>384</v>
      </c>
      <c r="E820" s="185" t="s">
        <v>372</v>
      </c>
      <c r="F820" s="185" t="s">
        <v>674</v>
      </c>
    </row>
    <row r="821" spans="1:6" ht="12.75">
      <c r="A821" s="183" t="s">
        <v>14</v>
      </c>
      <c r="B821" s="183">
        <v>1</v>
      </c>
      <c r="C821" s="86" t="s">
        <v>384</v>
      </c>
      <c r="F821" s="86" t="s">
        <v>1</v>
      </c>
    </row>
    <row r="822" spans="1:6" ht="12.75">
      <c r="A822" s="189" t="s">
        <v>14</v>
      </c>
      <c r="B822" s="189">
        <v>2</v>
      </c>
      <c r="C822" s="190" t="s">
        <v>384</v>
      </c>
      <c r="E822" s="190" t="s">
        <v>370</v>
      </c>
      <c r="F822" s="190" t="s">
        <v>1</v>
      </c>
    </row>
    <row r="823" spans="1:6" ht="12.75">
      <c r="A823" s="189" t="s">
        <v>16</v>
      </c>
      <c r="B823" s="189">
        <v>1</v>
      </c>
      <c r="C823" s="190" t="s">
        <v>498</v>
      </c>
      <c r="E823" s="190" t="s">
        <v>370</v>
      </c>
      <c r="F823" s="190" t="s">
        <v>674</v>
      </c>
    </row>
    <row r="824" spans="1:6" ht="12.75">
      <c r="A824" s="189" t="s">
        <v>16</v>
      </c>
      <c r="B824" s="189">
        <v>1</v>
      </c>
      <c r="C824" s="190" t="s">
        <v>392</v>
      </c>
      <c r="E824" s="190" t="s">
        <v>370</v>
      </c>
      <c r="F824" s="190" t="s">
        <v>1</v>
      </c>
    </row>
    <row r="825" spans="1:6" ht="12.75">
      <c r="A825" s="32" t="s">
        <v>16</v>
      </c>
      <c r="B825" s="32">
        <v>1</v>
      </c>
      <c r="C825" s="186" t="s">
        <v>456</v>
      </c>
      <c r="E825" s="186" t="s">
        <v>414</v>
      </c>
      <c r="F825" s="186" t="s">
        <v>623</v>
      </c>
    </row>
    <row r="826" spans="1:6" ht="12.75">
      <c r="A826" s="184" t="s">
        <v>18</v>
      </c>
      <c r="B826" s="184">
        <v>1</v>
      </c>
      <c r="C826" s="185" t="s">
        <v>8</v>
      </c>
      <c r="E826" s="185" t="s">
        <v>372</v>
      </c>
      <c r="F826" s="185" t="s">
        <v>592</v>
      </c>
    </row>
    <row r="827" spans="1:6" ht="12.75">
      <c r="A827" s="184" t="s">
        <v>18</v>
      </c>
      <c r="B827" s="184">
        <v>1</v>
      </c>
      <c r="C827" s="185" t="s">
        <v>8</v>
      </c>
      <c r="E827" s="185" t="s">
        <v>372</v>
      </c>
      <c r="F827" s="185" t="s">
        <v>656</v>
      </c>
    </row>
    <row r="828" spans="1:6" ht="12.75">
      <c r="A828" s="184" t="s">
        <v>18</v>
      </c>
      <c r="B828" s="184">
        <v>1</v>
      </c>
      <c r="C828" s="185" t="s">
        <v>556</v>
      </c>
      <c r="E828" s="185" t="s">
        <v>372</v>
      </c>
      <c r="F828" s="185" t="s">
        <v>512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r:id="rId1"/>
  <headerFooter alignWithMargins="0">
    <oddHeader>&amp;C&amp;"Arial,Fett"&amp;11&amp;UÜbersicht der Träger - alle Fachdienste - im August  2009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4.00390625" style="0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4" t="s">
        <v>34</v>
      </c>
      <c r="B1" s="3" t="s">
        <v>35</v>
      </c>
      <c r="C1" s="4" t="s">
        <v>36</v>
      </c>
      <c r="D1" s="4" t="s">
        <v>37</v>
      </c>
      <c r="E1" s="4" t="s">
        <v>39</v>
      </c>
      <c r="F1" s="3" t="s">
        <v>38</v>
      </c>
      <c r="H1" s="11" t="s">
        <v>89</v>
      </c>
      <c r="I1" t="s">
        <v>90</v>
      </c>
      <c r="J1" s="11" t="s">
        <v>89</v>
      </c>
      <c r="K1" t="s">
        <v>90</v>
      </c>
      <c r="L1" s="11" t="s">
        <v>89</v>
      </c>
      <c r="M1" t="s">
        <v>90</v>
      </c>
      <c r="N1" s="11" t="s">
        <v>89</v>
      </c>
      <c r="O1" t="s">
        <v>90</v>
      </c>
      <c r="P1" s="109" t="s">
        <v>89</v>
      </c>
      <c r="Q1" t="s">
        <v>90</v>
      </c>
      <c r="R1" s="3" t="s">
        <v>90</v>
      </c>
    </row>
    <row r="2" spans="1:18" ht="12.75">
      <c r="A2" s="4"/>
      <c r="B2" s="3"/>
      <c r="C2" s="4"/>
      <c r="E2" s="139" t="s">
        <v>307</v>
      </c>
      <c r="H2" s="11" t="s">
        <v>91</v>
      </c>
      <c r="I2" t="s">
        <v>92</v>
      </c>
      <c r="J2" s="11" t="s">
        <v>91</v>
      </c>
      <c r="K2" t="s">
        <v>92</v>
      </c>
      <c r="L2" s="11" t="s">
        <v>91</v>
      </c>
      <c r="M2" t="s">
        <v>92</v>
      </c>
      <c r="N2" s="11" t="s">
        <v>91</v>
      </c>
      <c r="O2" t="s">
        <v>92</v>
      </c>
      <c r="P2" s="109" t="s">
        <v>91</v>
      </c>
      <c r="Q2" t="s">
        <v>92</v>
      </c>
      <c r="R2" s="3" t="s">
        <v>92</v>
      </c>
    </row>
    <row r="3" spans="1:18" ht="12" customHeight="1">
      <c r="A3" s="4"/>
      <c r="B3" s="3"/>
      <c r="C3" s="4"/>
      <c r="E3" s="139" t="s">
        <v>308</v>
      </c>
      <c r="F3" s="6">
        <v>8</v>
      </c>
      <c r="I3" s="2" t="s">
        <v>1</v>
      </c>
      <c r="J3" s="2"/>
      <c r="K3" s="2" t="s">
        <v>93</v>
      </c>
      <c r="L3" s="2"/>
      <c r="M3" s="2" t="s">
        <v>94</v>
      </c>
      <c r="N3" s="2"/>
      <c r="O3" s="2" t="s">
        <v>95</v>
      </c>
      <c r="P3" s="110"/>
      <c r="Q3" s="2" t="s">
        <v>96</v>
      </c>
      <c r="R3" s="3" t="s">
        <v>97</v>
      </c>
    </row>
    <row r="4" spans="1:18" ht="12.75">
      <c r="A4" s="1" t="s">
        <v>263</v>
      </c>
      <c r="C4" s="12">
        <f>SUM(BLB!K4+'RSD A'!K4+'RSD B'!K4+'RSD C'!K4+'RSD D'!K4)</f>
        <v>21014.120000000003</v>
      </c>
      <c r="D4" s="1">
        <f>SUM(Gesamtübersicht!D4)</f>
        <v>16</v>
      </c>
      <c r="E4" s="26">
        <f aca="true" t="shared" si="0" ref="E4:E64">SUM(C4/D4)</f>
        <v>1313.3825000000002</v>
      </c>
      <c r="H4" s="106">
        <v>0</v>
      </c>
      <c r="I4" s="7">
        <f>SUM(H4+BLB!K4)</f>
        <v>0</v>
      </c>
      <c r="J4" s="106">
        <v>44349.33</v>
      </c>
      <c r="K4" s="7">
        <f>SUM(J4+'RSD A'!K4)</f>
        <v>46924.48</v>
      </c>
      <c r="L4" s="106">
        <v>59552.35</v>
      </c>
      <c r="M4" s="7">
        <f>SUM(L4+'RSD B'!K4)</f>
        <v>72828.97</v>
      </c>
      <c r="N4" s="106">
        <v>131966.63</v>
      </c>
      <c r="O4" s="7">
        <f>SUM(N4+'RSD C'!K4)</f>
        <v>137128.98</v>
      </c>
      <c r="P4" s="106">
        <v>15209.12</v>
      </c>
      <c r="Q4" s="7">
        <f>SUM(P4+'RSD D'!K4)</f>
        <v>15209.12</v>
      </c>
      <c r="R4" s="15">
        <f>SUM(I4+K4+M4+O4+Q4)</f>
        <v>272091.55000000005</v>
      </c>
    </row>
    <row r="5" spans="1:18" ht="12.75">
      <c r="A5" s="1" t="s">
        <v>264</v>
      </c>
      <c r="C5" s="12">
        <f>SUM(BLB!K5+'RSD A'!K5+'RSD B'!K5+'RSD C'!K5+'RSD D'!K5)</f>
        <v>7772.719999999999</v>
      </c>
      <c r="D5" s="1">
        <f>SUM(Gesamtübersicht!D5)</f>
        <v>25</v>
      </c>
      <c r="E5" s="26">
        <f t="shared" si="0"/>
        <v>310.9088</v>
      </c>
      <c r="H5" s="106">
        <v>0</v>
      </c>
      <c r="I5" s="7">
        <f>SUM(H5+BLB!K5)</f>
        <v>0</v>
      </c>
      <c r="J5" s="106">
        <v>30915.85</v>
      </c>
      <c r="K5" s="7">
        <f>SUM(J5+'RSD A'!K5)</f>
        <v>34557.57</v>
      </c>
      <c r="L5" s="106">
        <v>0</v>
      </c>
      <c r="M5" s="7">
        <f>SUM(L5+'RSD B'!K5)</f>
        <v>0</v>
      </c>
      <c r="N5" s="106">
        <v>0</v>
      </c>
      <c r="O5" s="7">
        <f>SUM(N5+'RSD C'!K5)</f>
        <v>4131</v>
      </c>
      <c r="P5" s="106">
        <v>0</v>
      </c>
      <c r="Q5" s="7">
        <f>SUM(P5+'RSD D'!K5)</f>
        <v>0</v>
      </c>
      <c r="R5" s="15">
        <f aca="true" t="shared" si="1" ref="R5:R10">SUM(I5+K5+M5+O5+Q5)</f>
        <v>38688.57</v>
      </c>
    </row>
    <row r="6" spans="1:18" ht="12.75">
      <c r="A6" s="1" t="s">
        <v>32</v>
      </c>
      <c r="C6" s="12">
        <f>SUM(BLB!K6+'RSD A'!K6+'RSD B'!K6+'RSD C'!K6+'RSD D'!K6)</f>
        <v>7040.91</v>
      </c>
      <c r="D6" s="1">
        <f>SUM(Gesamtübersicht!D6)</f>
        <v>17</v>
      </c>
      <c r="E6" s="26">
        <f t="shared" si="0"/>
        <v>414.17117647058825</v>
      </c>
      <c r="H6" s="106">
        <v>6514.82</v>
      </c>
      <c r="I6" s="7">
        <f>SUM(H6+BLB!K6)</f>
        <v>7426.9</v>
      </c>
      <c r="J6" s="106">
        <v>10825.57</v>
      </c>
      <c r="K6" s="7">
        <f>SUM(J6+'RSD A'!K6)</f>
        <v>11927.6</v>
      </c>
      <c r="L6" s="106">
        <v>4404.56</v>
      </c>
      <c r="M6" s="7">
        <f>SUM(L6+'RSD B'!K6)</f>
        <v>5384.06</v>
      </c>
      <c r="N6" s="106">
        <v>32261.74</v>
      </c>
      <c r="O6" s="7">
        <f>SUM(N6+'RSD C'!K6)</f>
        <v>33437.14</v>
      </c>
      <c r="P6" s="106">
        <v>8725.41</v>
      </c>
      <c r="Q6" s="7">
        <f>SUM(P6+'RSD D'!K6)</f>
        <v>11597.31</v>
      </c>
      <c r="R6" s="15">
        <f t="shared" si="1"/>
        <v>69773.01</v>
      </c>
    </row>
    <row r="7" spans="1:18" ht="12.75">
      <c r="A7" s="1" t="s">
        <v>116</v>
      </c>
      <c r="C7" s="12">
        <f>SUM(BLB!K7+'RSD A'!K7+'RSD B'!K7+'RSD C'!K7+'RSD D'!K7)</f>
        <v>29366.649999999998</v>
      </c>
      <c r="D7" s="1">
        <f>SUM(Gesamtübersicht!D7)</f>
        <v>7</v>
      </c>
      <c r="E7" s="26">
        <f t="shared" si="0"/>
        <v>4195.235714285714</v>
      </c>
      <c r="H7" s="106">
        <v>0</v>
      </c>
      <c r="I7" s="7">
        <f>SUM(H7+BLB!K7)</f>
        <v>0</v>
      </c>
      <c r="J7" s="106">
        <v>6148.57</v>
      </c>
      <c r="K7" s="7">
        <f>SUM(J7+'RSD A'!K7)</f>
        <v>10122.67</v>
      </c>
      <c r="L7" s="106">
        <v>139606.04</v>
      </c>
      <c r="M7" s="7">
        <f>SUM(L7+'RSD B'!K7)</f>
        <v>164998.59</v>
      </c>
      <c r="N7" s="106">
        <v>36583.47</v>
      </c>
      <c r="O7" s="7">
        <f>SUM(N7+'RSD C'!K7)</f>
        <v>36583.47</v>
      </c>
      <c r="P7" s="106">
        <v>0</v>
      </c>
      <c r="Q7" s="7">
        <f>SUM(P7+'RSD D'!K7)</f>
        <v>0</v>
      </c>
      <c r="R7" s="15">
        <f t="shared" si="1"/>
        <v>211704.73</v>
      </c>
    </row>
    <row r="8" spans="1:18" ht="12.75">
      <c r="A8" s="1" t="s">
        <v>59</v>
      </c>
      <c r="C8" s="12">
        <f>SUM(BLB!K8+'RSD A'!K8+'RSD B'!K8+'RSD C'!K8+'RSD D'!K8)</f>
        <v>42579.43</v>
      </c>
      <c r="D8" s="1">
        <f>SUM(Gesamtübersicht!D8)</f>
        <v>12</v>
      </c>
      <c r="E8" s="26">
        <f t="shared" si="0"/>
        <v>3548.2858333333334</v>
      </c>
      <c r="H8" s="106">
        <v>0</v>
      </c>
      <c r="I8" s="7">
        <f>SUM(H8+BLB!K8)</f>
        <v>0</v>
      </c>
      <c r="J8" s="106">
        <v>91907.93</v>
      </c>
      <c r="K8" s="7">
        <f>SUM(J8+'RSD A'!K8)</f>
        <v>101053.45</v>
      </c>
      <c r="L8" s="106">
        <v>80588.14</v>
      </c>
      <c r="M8" s="7">
        <f>SUM(L8+'RSD B'!K8)</f>
        <v>97095.28</v>
      </c>
      <c r="N8" s="106">
        <v>63279.95</v>
      </c>
      <c r="O8" s="7">
        <f>SUM(N8+'RSD C'!K8)</f>
        <v>80206.72</v>
      </c>
      <c r="P8" s="106">
        <v>0</v>
      </c>
      <c r="Q8" s="7">
        <f>SUM(P8+'RSD D'!K8)</f>
        <v>0</v>
      </c>
      <c r="R8" s="15">
        <f t="shared" si="1"/>
        <v>278355.44999999995</v>
      </c>
    </row>
    <row r="9" spans="1:18" ht="12.75">
      <c r="A9" s="1" t="s">
        <v>53</v>
      </c>
      <c r="C9" s="12">
        <f>SUM(BLB!K9+'RSD A'!K9+'RSD B'!K9+'RSD C'!K9+'RSD D'!K9)</f>
        <v>14484</v>
      </c>
      <c r="D9" s="1">
        <f>SUM(Gesamtübersicht!D9)</f>
        <v>9</v>
      </c>
      <c r="E9" s="26">
        <f t="shared" si="0"/>
        <v>1609.3333333333333</v>
      </c>
      <c r="H9" s="106">
        <v>9374.92</v>
      </c>
      <c r="I9" s="7">
        <f>SUM(H9+BLB!K9)</f>
        <v>9374.92</v>
      </c>
      <c r="J9" s="106">
        <v>12358.2</v>
      </c>
      <c r="K9" s="7">
        <f>SUM(J9+'RSD A'!K9)</f>
        <v>12358.2</v>
      </c>
      <c r="L9" s="106">
        <v>2570.4</v>
      </c>
      <c r="M9" s="7">
        <f>SUM(L9+'RSD B'!K9)</f>
        <v>2570.4</v>
      </c>
      <c r="N9" s="106">
        <v>20010.76</v>
      </c>
      <c r="O9" s="7">
        <f>SUM(N9+'RSD C'!K9)</f>
        <v>34494.759999999995</v>
      </c>
      <c r="P9" s="106">
        <v>7405.2</v>
      </c>
      <c r="Q9" s="7">
        <f>SUM(P9+'RSD D'!K9)</f>
        <v>7405.2</v>
      </c>
      <c r="R9" s="15">
        <f t="shared" si="1"/>
        <v>66203.48</v>
      </c>
    </row>
    <row r="10" spans="1:18" ht="12.75">
      <c r="A10" s="1" t="s">
        <v>60</v>
      </c>
      <c r="C10" s="12">
        <f>SUM(BLB!K10+'RSD A'!K10+'RSD B'!K10+'RSD C'!K10+'RSD D'!K10)</f>
        <v>0</v>
      </c>
      <c r="D10" s="1">
        <f>SUM(Gesamtübersicht!D10)</f>
        <v>0</v>
      </c>
      <c r="E10" s="26" t="e">
        <f t="shared" si="0"/>
        <v>#DIV/0!</v>
      </c>
      <c r="H10" s="106">
        <v>0</v>
      </c>
      <c r="I10" s="7">
        <f>SUM(H10+BLB!K10)</f>
        <v>0</v>
      </c>
      <c r="J10" s="106">
        <v>0</v>
      </c>
      <c r="K10" s="7">
        <f>SUM(J10+'RSD A'!K10)</f>
        <v>0</v>
      </c>
      <c r="L10" s="106">
        <v>0</v>
      </c>
      <c r="M10" s="7">
        <f>SUM(L10+'RSD B'!K10)</f>
        <v>0</v>
      </c>
      <c r="N10" s="106">
        <v>0</v>
      </c>
      <c r="O10" s="7">
        <f>SUM(N10+'RSD C'!K10)</f>
        <v>0</v>
      </c>
      <c r="P10" s="106">
        <v>0</v>
      </c>
      <c r="Q10" s="7">
        <f>SUM(P10+'RSD D'!K10)</f>
        <v>0</v>
      </c>
      <c r="R10" s="15">
        <f t="shared" si="1"/>
        <v>0</v>
      </c>
    </row>
    <row r="11" spans="3:18" ht="12.75">
      <c r="C11" s="12"/>
      <c r="E11" s="26"/>
      <c r="H11" s="106"/>
      <c r="I11" s="7"/>
      <c r="J11" s="106"/>
      <c r="K11" s="7"/>
      <c r="L11" s="106"/>
      <c r="M11" s="7"/>
      <c r="N11" s="106"/>
      <c r="O11" s="7"/>
      <c r="P11" s="106"/>
      <c r="Q11" s="7"/>
      <c r="R11" s="15"/>
    </row>
    <row r="12" spans="1:18" ht="12.75">
      <c r="A12" s="1" t="s">
        <v>20</v>
      </c>
      <c r="C12" s="12">
        <f>SUM(BLB!K12+'RSD A'!K12+'RSD B'!K12+'RSD C'!K12+'RSD D'!K12)</f>
        <v>15257.08</v>
      </c>
      <c r="D12" s="1">
        <f>SUM(Gesamtübersicht!D12)</f>
        <v>51</v>
      </c>
      <c r="E12" s="26">
        <f t="shared" si="0"/>
        <v>299.15843137254905</v>
      </c>
      <c r="H12" s="106">
        <v>114.24</v>
      </c>
      <c r="I12" s="7">
        <f>SUM(H12+BLB!K12)</f>
        <v>114.24</v>
      </c>
      <c r="J12" s="106">
        <v>32507.19</v>
      </c>
      <c r="K12" s="7">
        <f>SUM(J12+'RSD A'!K12)</f>
        <v>34529.83</v>
      </c>
      <c r="L12" s="106">
        <v>50003.28</v>
      </c>
      <c r="M12" s="7">
        <f>SUM(L12+'RSD B'!K12)</f>
        <v>59835.509999999995</v>
      </c>
      <c r="N12" s="106">
        <v>60180.73</v>
      </c>
      <c r="O12" s="7">
        <f>SUM(N12+'RSD C'!K12)</f>
        <v>62514.020000000004</v>
      </c>
      <c r="P12" s="106">
        <v>13111.34</v>
      </c>
      <c r="Q12" s="7">
        <f>SUM(P12+'RSD D'!K12)</f>
        <v>14180.26</v>
      </c>
      <c r="R12" s="15">
        <f aca="true" t="shared" si="2" ref="R12:R22">SUM(I12+K12+M12+O12+Q12)</f>
        <v>171173.86</v>
      </c>
    </row>
    <row r="13" spans="1:18" ht="12.75">
      <c r="A13" s="1" t="s">
        <v>163</v>
      </c>
      <c r="C13" s="12">
        <f>SUM(BLB!K13+'RSD A'!K13+'RSD B'!K13+'RSD C'!K13+'RSD D'!K13)</f>
        <v>247.9</v>
      </c>
      <c r="D13" s="1">
        <f>SUM(Gesamtübersicht!D13)</f>
        <v>3</v>
      </c>
      <c r="E13" s="26">
        <f t="shared" si="0"/>
        <v>82.63333333333334</v>
      </c>
      <c r="H13" s="106">
        <v>3255.86</v>
      </c>
      <c r="I13" s="7">
        <f>SUM(H13+BLB!K13)</f>
        <v>3255.86</v>
      </c>
      <c r="J13" s="106">
        <v>134.34</v>
      </c>
      <c r="K13" s="7">
        <f>SUM(J13+'RSD A'!K13)</f>
        <v>134.34</v>
      </c>
      <c r="L13" s="106">
        <v>1808.91</v>
      </c>
      <c r="M13" s="7">
        <f>SUM(L13+'RSD B'!K13)</f>
        <v>2056.81</v>
      </c>
      <c r="N13" s="106">
        <v>0</v>
      </c>
      <c r="O13" s="7">
        <f>SUM(N13+'RSD C'!K13)</f>
        <v>0</v>
      </c>
      <c r="P13" s="106">
        <v>0</v>
      </c>
      <c r="Q13" s="7">
        <f>SUM(P13+'RSD D'!K13)</f>
        <v>0</v>
      </c>
      <c r="R13" s="15">
        <f t="shared" si="2"/>
        <v>5447.01</v>
      </c>
    </row>
    <row r="14" spans="1:18" ht="12.75">
      <c r="A14" s="1" t="s">
        <v>19</v>
      </c>
      <c r="C14" s="12">
        <f>SUM(BLB!K14+'RSD A'!K14+'RSD B'!K14+'RSD C'!K14+'RSD D'!K14)</f>
        <v>11214.960000000001</v>
      </c>
      <c r="D14" s="1">
        <f>SUM(Gesamtübersicht!D14)</f>
        <v>31</v>
      </c>
      <c r="E14" s="26">
        <f t="shared" si="0"/>
        <v>361.7729032258065</v>
      </c>
      <c r="H14" s="106">
        <v>12438.48</v>
      </c>
      <c r="I14" s="7">
        <f>SUM(H14+BLB!K14)</f>
        <v>13896.52</v>
      </c>
      <c r="J14" s="106">
        <v>16036.38</v>
      </c>
      <c r="K14" s="7">
        <f>SUM(J14+'RSD A'!K14)</f>
        <v>17632.53</v>
      </c>
      <c r="L14" s="106">
        <v>15866.91</v>
      </c>
      <c r="M14" s="7">
        <f>SUM(L14+'RSD B'!K14)</f>
        <v>16464.71</v>
      </c>
      <c r="N14" s="106">
        <v>77408.32</v>
      </c>
      <c r="O14" s="7">
        <f>SUM(N14+'RSD C'!K14)</f>
        <v>83880.78000000001</v>
      </c>
      <c r="P14" s="106">
        <v>22890.13</v>
      </c>
      <c r="Q14" s="7">
        <f>SUM(P14+'RSD D'!K14)</f>
        <v>23980.64</v>
      </c>
      <c r="R14" s="15">
        <f t="shared" si="2"/>
        <v>155855.18</v>
      </c>
    </row>
    <row r="15" spans="1:18" ht="12.75">
      <c r="A15" s="1" t="s">
        <v>21</v>
      </c>
      <c r="C15" s="12">
        <f>SUM(BLB!K15+'RSD A'!K15+'RSD B'!K15+'RSD C'!K15+'RSD D'!K15)</f>
        <v>45092.59</v>
      </c>
      <c r="D15" s="1">
        <f>SUM(Gesamtübersicht!D15)</f>
        <v>48</v>
      </c>
      <c r="E15" s="26">
        <f t="shared" si="0"/>
        <v>939.4289583333333</v>
      </c>
      <c r="H15" s="106">
        <v>18171.33</v>
      </c>
      <c r="I15" s="7">
        <f>SUM(H15+BLB!K15)</f>
        <v>23166.780000000002</v>
      </c>
      <c r="J15" s="106">
        <v>102321.16</v>
      </c>
      <c r="K15" s="7">
        <f>SUM(J15+'RSD A'!K15)</f>
        <v>116970.46</v>
      </c>
      <c r="L15" s="106">
        <v>51430.68</v>
      </c>
      <c r="M15" s="7">
        <f>SUM(L15+'RSD B'!K15)</f>
        <v>62617.62</v>
      </c>
      <c r="N15" s="106">
        <v>56491.76</v>
      </c>
      <c r="O15" s="7">
        <f>SUM(N15+'RSD C'!K15)</f>
        <v>67821.6</v>
      </c>
      <c r="P15" s="106">
        <v>41797.89</v>
      </c>
      <c r="Q15" s="7">
        <f>SUM(P15+'RSD D'!K15)</f>
        <v>44728.95</v>
      </c>
      <c r="R15" s="15">
        <f t="shared" si="2"/>
        <v>315305.41000000003</v>
      </c>
    </row>
    <row r="16" spans="1:18" ht="12.75">
      <c r="A16" s="1" t="s">
        <v>22</v>
      </c>
      <c r="C16" s="12">
        <f>SUM(BLB!K16+'RSD A'!K16+'RSD B'!K16+'RSD C'!K16+'RSD D'!K16)</f>
        <v>171793.71</v>
      </c>
      <c r="D16" s="1">
        <f>SUM(Gesamtübersicht!D16)</f>
        <v>218</v>
      </c>
      <c r="E16" s="26">
        <f t="shared" si="0"/>
        <v>788.0445412844036</v>
      </c>
      <c r="H16" s="106">
        <v>28623.56</v>
      </c>
      <c r="I16" s="7">
        <f>SUM(H16+BLB!K16)</f>
        <v>32365.34</v>
      </c>
      <c r="J16" s="106">
        <v>481992.19</v>
      </c>
      <c r="K16" s="7">
        <f>SUM(J16+'RSD A'!K16)</f>
        <v>547563.04</v>
      </c>
      <c r="L16" s="106">
        <v>327996.7</v>
      </c>
      <c r="M16" s="7">
        <f>SUM(L16+'RSD B'!K16)</f>
        <v>385584.99</v>
      </c>
      <c r="N16" s="106">
        <v>268325.12</v>
      </c>
      <c r="O16" s="7">
        <f>SUM(N16+'RSD C'!K16)</f>
        <v>295253.26</v>
      </c>
      <c r="P16" s="106">
        <v>162397.59</v>
      </c>
      <c r="Q16" s="7">
        <f>SUM(P16+'RSD D'!K16)</f>
        <v>180362.24</v>
      </c>
      <c r="R16" s="15">
        <f t="shared" si="2"/>
        <v>1441128.8699999999</v>
      </c>
    </row>
    <row r="17" spans="1:18" ht="12.75">
      <c r="A17" s="1" t="s">
        <v>289</v>
      </c>
      <c r="C17" s="12">
        <f>SUM(BLB!K17+'RSD A'!K17+'RSD B'!K17+'RSD C'!K17+'RSD D'!K17)</f>
        <v>2032.18</v>
      </c>
      <c r="D17" s="1">
        <f>SUM(Gesamtübersicht!D17)</f>
        <v>3</v>
      </c>
      <c r="E17" s="26">
        <f t="shared" si="0"/>
        <v>677.3933333333333</v>
      </c>
      <c r="H17" s="107">
        <v>0</v>
      </c>
      <c r="I17" s="7">
        <f>SUM(H17+BLB!K17)</f>
        <v>0</v>
      </c>
      <c r="J17" s="107">
        <v>0</v>
      </c>
      <c r="K17" s="7">
        <f>SUM(J17+'RSD A'!K17)</f>
        <v>0</v>
      </c>
      <c r="L17" s="107">
        <v>10068.84</v>
      </c>
      <c r="M17" s="7">
        <f>SUM(L17+'RSD B'!K17)</f>
        <v>11203.08</v>
      </c>
      <c r="N17" s="107">
        <v>7478.12</v>
      </c>
      <c r="O17" s="7">
        <f>SUM(N17+'RSD C'!K17)</f>
        <v>8376.06</v>
      </c>
      <c r="P17" s="107">
        <v>4046.3</v>
      </c>
      <c r="Q17" s="7">
        <f>SUM(P17+'RSD D'!K17)</f>
        <v>4046.3</v>
      </c>
      <c r="R17" s="15">
        <f t="shared" si="2"/>
        <v>23625.44</v>
      </c>
    </row>
    <row r="18" spans="1:18" ht="12.75">
      <c r="A18" s="1" t="s">
        <v>290</v>
      </c>
      <c r="C18" s="12">
        <f>SUM(BLB!K18+'RSD A'!K18+'RSD B'!K18+'RSD C'!K18+'RSD D'!K18)</f>
        <v>0</v>
      </c>
      <c r="D18" s="1">
        <f>SUM(Gesamtübersicht!D18)</f>
        <v>1</v>
      </c>
      <c r="E18" s="26">
        <f t="shared" si="0"/>
        <v>0</v>
      </c>
      <c r="H18" s="107">
        <v>0</v>
      </c>
      <c r="I18" s="7">
        <f>SUM(H18+BLB!K18)</f>
        <v>0</v>
      </c>
      <c r="J18" s="107">
        <v>1539.58</v>
      </c>
      <c r="K18" s="7">
        <f>SUM(J18+'RSD A'!K18)</f>
        <v>1539.58</v>
      </c>
      <c r="L18" s="107">
        <v>761.4</v>
      </c>
      <c r="M18" s="7">
        <f>SUM(L18+'RSD B'!K18)</f>
        <v>761.4</v>
      </c>
      <c r="N18" s="107">
        <v>406.94</v>
      </c>
      <c r="O18" s="7">
        <f>SUM(N18+'RSD C'!K18)</f>
        <v>406.94</v>
      </c>
      <c r="P18" s="107">
        <v>1157.13</v>
      </c>
      <c r="Q18" s="7">
        <f>SUM(P18+'RSD D'!K18)</f>
        <v>1157.13</v>
      </c>
      <c r="R18" s="15">
        <f t="shared" si="2"/>
        <v>3865.05</v>
      </c>
    </row>
    <row r="19" spans="1:18" ht="12.75">
      <c r="A19" s="1" t="s">
        <v>315</v>
      </c>
      <c r="C19" s="12">
        <f>SUM(BLB!K19+'RSD A'!K19+'RSD B'!K19+'RSD C'!K19+'RSD D'!K19)</f>
        <v>0</v>
      </c>
      <c r="D19" s="1">
        <f>SUM(Gesamtübersicht!D19)</f>
        <v>0</v>
      </c>
      <c r="E19" s="26" t="e">
        <f t="shared" si="0"/>
        <v>#DIV/0!</v>
      </c>
      <c r="H19" s="106">
        <v>0</v>
      </c>
      <c r="I19" s="7">
        <f>SUM(H19+BLB!K19)</f>
        <v>0</v>
      </c>
      <c r="J19" s="106">
        <v>0</v>
      </c>
      <c r="K19" s="7">
        <f>SUM(J19+'RSD A'!K19)</f>
        <v>0</v>
      </c>
      <c r="L19" s="106">
        <v>0</v>
      </c>
      <c r="M19" s="7">
        <f>SUM(L19+'RSD B'!K19)</f>
        <v>0</v>
      </c>
      <c r="N19" s="106">
        <v>0</v>
      </c>
      <c r="O19" s="7">
        <f>SUM(N19+'RSD C'!K19)</f>
        <v>0</v>
      </c>
      <c r="P19" s="106">
        <v>0</v>
      </c>
      <c r="Q19" s="7">
        <f>SUM(P19+'RSD D'!K19)</f>
        <v>0</v>
      </c>
      <c r="R19" s="15">
        <f t="shared" si="2"/>
        <v>0</v>
      </c>
    </row>
    <row r="20" spans="1:18" ht="12.75">
      <c r="A20" s="1" t="s">
        <v>313</v>
      </c>
      <c r="C20" s="12">
        <f>SUM(BLB!K20+'RSD A'!K20+'RSD B'!K20+'RSD C'!K20+'RSD D'!K20)</f>
        <v>4468.85</v>
      </c>
      <c r="D20" s="1">
        <f>SUM(Gesamtübersicht!D20)</f>
        <v>13</v>
      </c>
      <c r="E20" s="26">
        <f t="shared" si="0"/>
        <v>343.7576923076923</v>
      </c>
      <c r="H20" s="106">
        <v>0</v>
      </c>
      <c r="I20" s="7">
        <f>SUM(H20+BLB!K20)</f>
        <v>0</v>
      </c>
      <c r="J20" s="106">
        <v>9434.8</v>
      </c>
      <c r="K20" s="7">
        <f>SUM(J20+'RSD A'!K20)</f>
        <v>11776.949999999999</v>
      </c>
      <c r="L20" s="106">
        <v>0</v>
      </c>
      <c r="M20" s="7">
        <f>SUM(L20+'RSD B'!K20)</f>
        <v>0</v>
      </c>
      <c r="N20" s="106">
        <v>18678.74</v>
      </c>
      <c r="O20" s="7">
        <f>SUM(N20+'RSD C'!K20)</f>
        <v>19954.760000000002</v>
      </c>
      <c r="P20" s="106">
        <v>4340.28</v>
      </c>
      <c r="Q20" s="7">
        <f>SUM(P20+'RSD D'!K20)</f>
        <v>5190.96</v>
      </c>
      <c r="R20" s="15">
        <f>SUM(I20+K20+M20+O20+Q20)</f>
        <v>36922.67</v>
      </c>
    </row>
    <row r="21" spans="1:18" ht="13.5" thickBot="1">
      <c r="A21" s="1" t="s">
        <v>177</v>
      </c>
      <c r="C21" s="12">
        <f>SUM(BLB!K21+'RSD A'!K21+'RSD B'!K21+'RSD C'!K21+'RSD D'!K21)</f>
        <v>0</v>
      </c>
      <c r="D21" s="1">
        <f>SUM(Gesamtübersicht!D21)</f>
        <v>0</v>
      </c>
      <c r="E21" s="26" t="e">
        <f t="shared" si="0"/>
        <v>#DIV/0!</v>
      </c>
      <c r="H21" s="106">
        <v>0</v>
      </c>
      <c r="I21" s="7">
        <f>SUM(H21+BLB!K21)</f>
        <v>0</v>
      </c>
      <c r="J21" s="106">
        <v>0</v>
      </c>
      <c r="K21" s="7">
        <f>SUM(J21+'RSD A'!K21)</f>
        <v>0</v>
      </c>
      <c r="L21" s="106">
        <v>0</v>
      </c>
      <c r="M21" s="7">
        <f>SUM(L21+'RSD B'!K21)</f>
        <v>0</v>
      </c>
      <c r="N21" s="106">
        <v>0</v>
      </c>
      <c r="O21" s="7">
        <f>SUM(N21+'RSD C'!K21)</f>
        <v>0</v>
      </c>
      <c r="P21" s="106">
        <v>0</v>
      </c>
      <c r="Q21" s="7">
        <f>SUM(P21+'RSD D'!K21)</f>
        <v>0</v>
      </c>
      <c r="R21" s="15">
        <f t="shared" si="2"/>
        <v>0</v>
      </c>
    </row>
    <row r="22" spans="1:18" ht="12.75">
      <c r="A22" s="1" t="s">
        <v>178</v>
      </c>
      <c r="B22" s="138" t="s">
        <v>231</v>
      </c>
      <c r="C22" s="136">
        <f>SUM(BLB!K22+'RSD A'!K22+'RSD B'!K22+'RSD C'!K22+'RSD D'!K22)</f>
        <v>0</v>
      </c>
      <c r="D22" s="1">
        <f>SUM(Gesamtübersicht!D22)</f>
        <v>0</v>
      </c>
      <c r="E22" s="26" t="e">
        <f t="shared" si="0"/>
        <v>#DIV/0!</v>
      </c>
      <c r="H22" s="106">
        <v>0</v>
      </c>
      <c r="I22" s="7">
        <f>SUM(H22+BLB!K22)</f>
        <v>0</v>
      </c>
      <c r="J22" s="106">
        <v>0</v>
      </c>
      <c r="K22" s="7">
        <f>SUM(J22+'RSD A'!K22)</f>
        <v>0</v>
      </c>
      <c r="L22" s="106">
        <v>0</v>
      </c>
      <c r="M22" s="7">
        <f>SUM(L22+'RSD B'!K22)</f>
        <v>0</v>
      </c>
      <c r="N22" s="106">
        <v>0</v>
      </c>
      <c r="O22" s="7">
        <f>SUM(N22+'RSD C'!K22)</f>
        <v>0</v>
      </c>
      <c r="P22" s="106">
        <v>0</v>
      </c>
      <c r="Q22" s="7">
        <f>SUM(P22+'RSD D'!K22)</f>
        <v>0</v>
      </c>
      <c r="R22" s="15">
        <f t="shared" si="2"/>
        <v>0</v>
      </c>
    </row>
    <row r="23" spans="1:18" ht="13.5" thickBot="1">
      <c r="A23" s="1" t="s">
        <v>132</v>
      </c>
      <c r="B23" s="137">
        <v>116391.92</v>
      </c>
      <c r="C23">
        <v>16627.42</v>
      </c>
      <c r="D23" s="1">
        <f>SUM(Gesamtübersicht!D23)</f>
        <v>18</v>
      </c>
      <c r="E23" s="26">
        <f t="shared" si="0"/>
        <v>923.7455555555555</v>
      </c>
      <c r="H23" s="106">
        <v>0</v>
      </c>
      <c r="I23" s="7">
        <f>SUM(H23+BLB!K23)</f>
        <v>0</v>
      </c>
      <c r="J23" s="106">
        <v>0</v>
      </c>
      <c r="K23" s="7">
        <f>SUM(J23+'RSD A'!K23)</f>
        <v>0</v>
      </c>
      <c r="L23" s="106">
        <v>0</v>
      </c>
      <c r="M23" s="7">
        <f>SUM(L23+'RSD B'!K23)</f>
        <v>0</v>
      </c>
      <c r="N23" s="106">
        <v>0</v>
      </c>
      <c r="O23" s="7">
        <f>SUM(N23+'RSD C'!K23)</f>
        <v>0</v>
      </c>
      <c r="P23" s="106">
        <v>0</v>
      </c>
      <c r="Q23" s="7">
        <f>SUM(P23+'RSD D'!K23)</f>
        <v>0</v>
      </c>
      <c r="R23" s="15">
        <f>SUM(B23+C23+I23+K23+M23+O23+Q23)</f>
        <v>133019.34</v>
      </c>
    </row>
    <row r="24" spans="3:18" ht="12.75">
      <c r="C24" s="123"/>
      <c r="D24" s="1">
        <f>SUM(Gesamtübersicht!D23)</f>
        <v>18</v>
      </c>
      <c r="E24" s="26"/>
      <c r="H24" s="106"/>
      <c r="I24" s="7"/>
      <c r="J24" s="106"/>
      <c r="K24" s="7"/>
      <c r="L24" s="106"/>
      <c r="M24" s="7"/>
      <c r="N24" s="106"/>
      <c r="O24" s="7"/>
      <c r="P24" s="106"/>
      <c r="Q24" s="7"/>
      <c r="R24" s="15"/>
    </row>
    <row r="25" spans="1:18" ht="12.75">
      <c r="A25" s="1" t="s">
        <v>23</v>
      </c>
      <c r="C25" s="12">
        <f>SUM(BLB!K25+'RSD A'!K25+'RSD B'!K25+'RSD C'!K25+'RSD D'!K25)</f>
        <v>107651.06999999999</v>
      </c>
      <c r="D25" s="1">
        <f>SUM(Gesamtübersicht!D25)</f>
        <v>64</v>
      </c>
      <c r="E25" s="26">
        <f>SUM(C25+C26+C27/D25)</f>
        <v>107651.06999999999</v>
      </c>
      <c r="H25" s="106">
        <v>55439.59</v>
      </c>
      <c r="I25" s="7">
        <f>SUM(H25+BLB!K25)</f>
        <v>65226.09</v>
      </c>
      <c r="J25" s="106">
        <v>181988.53</v>
      </c>
      <c r="K25" s="7">
        <f>SUM(J25+'RSD A'!K25)</f>
        <v>202282.29</v>
      </c>
      <c r="L25" s="106">
        <v>273188.89</v>
      </c>
      <c r="M25" s="7">
        <f>SUM(L25+'RSD B'!K25)</f>
        <v>308995.63</v>
      </c>
      <c r="N25" s="106">
        <v>200956.01</v>
      </c>
      <c r="O25" s="7">
        <f>SUM(N25+'RSD C'!K25)</f>
        <v>226721.99000000002</v>
      </c>
      <c r="P25" s="106">
        <v>119657.31</v>
      </c>
      <c r="Q25" s="7">
        <f>SUM(P25+'RSD D'!K25)</f>
        <v>135655.4</v>
      </c>
      <c r="R25" s="15">
        <f>SUM(I25+K25+M25+O25+Q25)</f>
        <v>938881.4</v>
      </c>
    </row>
    <row r="26" spans="1:18" ht="12.75">
      <c r="A26" s="1" t="s">
        <v>137</v>
      </c>
      <c r="C26" s="12">
        <f>SUM(BLB!K26+'RSD A'!K26+'RSD B'!K26+'RSD C'!K26+'RSD D'!K26)</f>
        <v>0</v>
      </c>
      <c r="D26" s="122" t="s">
        <v>297</v>
      </c>
      <c r="E26" s="122" t="s">
        <v>301</v>
      </c>
      <c r="H26" s="106">
        <v>0</v>
      </c>
      <c r="I26" s="7">
        <f>SUM(H26+BLB!K26)</f>
        <v>0</v>
      </c>
      <c r="J26" s="106">
        <v>0</v>
      </c>
      <c r="K26" s="7">
        <f>SUM(J26+'RSD A'!K26)</f>
        <v>0</v>
      </c>
      <c r="L26" s="106">
        <v>0</v>
      </c>
      <c r="M26" s="7">
        <f>SUM(L26+'RSD B'!K26)</f>
        <v>0</v>
      </c>
      <c r="N26" s="106">
        <v>0</v>
      </c>
      <c r="O26" s="7">
        <f>SUM(N26+'RSD C'!K26)</f>
        <v>0</v>
      </c>
      <c r="P26" s="106">
        <v>0</v>
      </c>
      <c r="Q26" s="7">
        <f>SUM(P26+'RSD D'!K26)</f>
        <v>0</v>
      </c>
      <c r="R26" s="15">
        <f>SUM(I26+K26+M26+O26+Q26)</f>
        <v>0</v>
      </c>
    </row>
    <row r="27" spans="1:18" ht="12.75">
      <c r="A27" s="1" t="s">
        <v>138</v>
      </c>
      <c r="C27" s="12">
        <f>SUM(BLB!K27+'RSD A'!K27+'RSD B'!K27+'RSD C'!K27+'RSD D'!K27)</f>
        <v>0</v>
      </c>
      <c r="D27" s="122" t="s">
        <v>297</v>
      </c>
      <c r="E27" s="122" t="s">
        <v>301</v>
      </c>
      <c r="H27" s="106">
        <v>0</v>
      </c>
      <c r="I27" s="7">
        <f>SUM(H27+BLB!K27)</f>
        <v>0</v>
      </c>
      <c r="J27" s="106">
        <v>0</v>
      </c>
      <c r="K27" s="7">
        <f>SUM(J27+'RSD A'!K27)</f>
        <v>0</v>
      </c>
      <c r="L27" s="106">
        <v>0</v>
      </c>
      <c r="M27" s="7">
        <f>SUM(L27+'RSD B'!K27)</f>
        <v>0</v>
      </c>
      <c r="N27" s="106">
        <v>0</v>
      </c>
      <c r="O27" s="7">
        <f>SUM(N27+'RSD C'!K27)</f>
        <v>0</v>
      </c>
      <c r="P27" s="106">
        <v>0</v>
      </c>
      <c r="Q27" s="7">
        <f>SUM(P27+'RSD D'!K27)</f>
        <v>0</v>
      </c>
      <c r="R27" s="15">
        <f>SUM(I27+K27+M27+O27+Q27)</f>
        <v>0</v>
      </c>
    </row>
    <row r="28" spans="1:18" ht="12.75">
      <c r="A28" s="1" t="s">
        <v>139</v>
      </c>
      <c r="C28" s="12">
        <f>SUM(BLB!K28+'RSD A'!K28+'RSD B'!K28+'RSD C'!K28+'RSD D'!K28)</f>
        <v>0</v>
      </c>
      <c r="D28" s="1">
        <f>SUM(Gesamtübersicht!D28)</f>
        <v>0</v>
      </c>
      <c r="E28" s="26" t="e">
        <f t="shared" si="0"/>
        <v>#DIV/0!</v>
      </c>
      <c r="H28" s="106">
        <v>0</v>
      </c>
      <c r="I28" s="7">
        <f>SUM(H28+BLB!K28)</f>
        <v>0</v>
      </c>
      <c r="J28" s="106">
        <v>0</v>
      </c>
      <c r="K28" s="7">
        <f>SUM(J28+'RSD A'!K28)</f>
        <v>0</v>
      </c>
      <c r="L28" s="106">
        <v>0</v>
      </c>
      <c r="M28" s="7">
        <f>SUM(L28+'RSD B'!K28)</f>
        <v>0</v>
      </c>
      <c r="N28" s="106">
        <v>0</v>
      </c>
      <c r="O28" s="7">
        <f>SUM(N28+'RSD C'!K28)</f>
        <v>0</v>
      </c>
      <c r="P28" s="106">
        <v>0</v>
      </c>
      <c r="Q28" s="7">
        <f>SUM(P28+'RSD D'!K28)</f>
        <v>0</v>
      </c>
      <c r="R28" s="15">
        <f>SUM(I28+K28+M28+O28+Q28)</f>
        <v>0</v>
      </c>
    </row>
    <row r="29" spans="3:18" ht="12.75">
      <c r="C29" s="12"/>
      <c r="E29" s="26"/>
      <c r="H29" s="106"/>
      <c r="I29" s="7"/>
      <c r="J29" s="106"/>
      <c r="K29" s="7"/>
      <c r="L29" s="106"/>
      <c r="M29" s="7"/>
      <c r="N29" s="106"/>
      <c r="O29" s="7"/>
      <c r="P29" s="106"/>
      <c r="Q29" s="7"/>
      <c r="R29" s="15"/>
    </row>
    <row r="30" spans="1:18" ht="12.75">
      <c r="A30" s="1" t="s">
        <v>33</v>
      </c>
      <c r="C30" s="12">
        <f>SUM(BLB!K30+'RSD A'!K30+'RSD B'!K30+'RSD C'!K30+'RSD D'!K30)</f>
        <v>34297.67</v>
      </c>
      <c r="D30" s="1">
        <f>SUM(Gesamtübersicht!D30)</f>
        <v>54</v>
      </c>
      <c r="E30" s="26">
        <f>SUM(C30+C36+C37+C38/D30)</f>
        <v>52074.07</v>
      </c>
      <c r="H30" s="106">
        <v>53205.93</v>
      </c>
      <c r="I30" s="7">
        <f>SUM(H30+BLB!K30)</f>
        <v>58586.43</v>
      </c>
      <c r="J30" s="106">
        <v>77291.87</v>
      </c>
      <c r="K30" s="7">
        <f>SUM(J30+'RSD A'!K30)</f>
        <v>82441.65999999999</v>
      </c>
      <c r="L30" s="106">
        <v>73820.94</v>
      </c>
      <c r="M30" s="7">
        <f>SUM(L30+'RSD B'!K30)</f>
        <v>81325.59</v>
      </c>
      <c r="N30" s="106">
        <v>68796.41</v>
      </c>
      <c r="O30" s="7">
        <f>SUM(N30+'RSD C'!K30)</f>
        <v>80266.72</v>
      </c>
      <c r="P30" s="106">
        <v>39605.47</v>
      </c>
      <c r="Q30" s="7">
        <f>SUM(P30+'RSD D'!K30)</f>
        <v>44397.89</v>
      </c>
      <c r="R30" s="15">
        <f aca="true" t="shared" si="3" ref="R30:R38">SUM(I30+K30+M30+O30+Q30)</f>
        <v>347018.29000000004</v>
      </c>
    </row>
    <row r="31" spans="1:18" ht="12.75">
      <c r="A31" s="1" t="s">
        <v>142</v>
      </c>
      <c r="C31" s="12">
        <f>SUM(BLB!K31+'RSD A'!K31+'RSD B'!K31+'RSD C'!K31+'RSD D'!K31)</f>
        <v>65556.63</v>
      </c>
      <c r="D31" s="1">
        <f>SUM(Gesamtübersicht!D31)</f>
        <v>76</v>
      </c>
      <c r="E31" s="26">
        <f t="shared" si="0"/>
        <v>862.5872368421053</v>
      </c>
      <c r="H31" s="106">
        <v>7294.85</v>
      </c>
      <c r="I31" s="7">
        <f>SUM(H31+BLB!K31)</f>
        <v>8753.82</v>
      </c>
      <c r="J31" s="106">
        <v>149605.8</v>
      </c>
      <c r="K31" s="7">
        <f>SUM(J31+'RSD A'!K31)</f>
        <v>169706.18</v>
      </c>
      <c r="L31" s="106">
        <v>66316.23</v>
      </c>
      <c r="M31" s="7">
        <f>SUM(L31+'RSD B'!K31)</f>
        <v>79504.69</v>
      </c>
      <c r="N31" s="106">
        <v>66729.26</v>
      </c>
      <c r="O31" s="7">
        <f>SUM(N31+'RSD C'!K31)</f>
        <v>78020.04999999999</v>
      </c>
      <c r="P31" s="106">
        <v>148367.42</v>
      </c>
      <c r="Q31" s="7">
        <f>SUM(P31+'RSD D'!K31)</f>
        <v>167885.45</v>
      </c>
      <c r="R31" s="15">
        <f t="shared" si="3"/>
        <v>503870.19</v>
      </c>
    </row>
    <row r="32" spans="1:18" ht="12.75">
      <c r="A32" s="1" t="s">
        <v>160</v>
      </c>
      <c r="C32" s="12">
        <f>SUM(BLB!K32+'RSD A'!K32+'RSD B'!K32+'RSD C'!K32+'RSD D'!K32)</f>
        <v>51326.26</v>
      </c>
      <c r="D32" s="1">
        <f>SUM(Gesamtübersicht!D32)</f>
        <v>0</v>
      </c>
      <c r="E32" s="26" t="e">
        <f t="shared" si="0"/>
        <v>#DIV/0!</v>
      </c>
      <c r="H32" s="106">
        <v>324678.51</v>
      </c>
      <c r="I32" s="7">
        <f>SUM(H32+BLB!K32)</f>
        <v>371932.53</v>
      </c>
      <c r="J32" s="106">
        <v>1475.76</v>
      </c>
      <c r="K32" s="7">
        <f>SUM(J32+'RSD A'!K32)</f>
        <v>1475.76</v>
      </c>
      <c r="L32" s="106">
        <v>7013.2</v>
      </c>
      <c r="M32" s="7">
        <f>SUM(L32+'RSD B'!K32)</f>
        <v>8208.5</v>
      </c>
      <c r="N32" s="106">
        <v>32748.69</v>
      </c>
      <c r="O32" s="7">
        <f>SUM(N32+'RSD C'!K32)</f>
        <v>35625.63</v>
      </c>
      <c r="P32" s="106">
        <v>0</v>
      </c>
      <c r="Q32" s="7">
        <f>SUM(P32+'RSD D'!K32)</f>
        <v>0</v>
      </c>
      <c r="R32" s="15">
        <f t="shared" si="3"/>
        <v>417242.42000000004</v>
      </c>
    </row>
    <row r="33" spans="1:18" ht="12.75">
      <c r="A33" s="1" t="s">
        <v>24</v>
      </c>
      <c r="C33" s="12">
        <f>SUM(BLB!K33+'RSD A'!K33+'RSD B'!K33+'RSD C'!K33+'RSD D'!K33)</f>
        <v>3910.88</v>
      </c>
      <c r="D33" s="1">
        <f>SUM(Gesamtübersicht!D33)</f>
        <v>6</v>
      </c>
      <c r="E33" s="26">
        <f t="shared" si="0"/>
        <v>651.8133333333334</v>
      </c>
      <c r="H33" s="106">
        <v>6136.24</v>
      </c>
      <c r="I33" s="7">
        <f>SUM(H33+BLB!K33)</f>
        <v>6995.21</v>
      </c>
      <c r="J33" s="106">
        <v>1967.35</v>
      </c>
      <c r="K33" s="7">
        <f>SUM(J33+'RSD A'!K33)</f>
        <v>2826.3199999999997</v>
      </c>
      <c r="L33" s="106">
        <v>14918.02</v>
      </c>
      <c r="M33" s="7">
        <f>SUM(L33+'RSD B'!K33)</f>
        <v>16721.96</v>
      </c>
      <c r="N33" s="106">
        <v>17971.54</v>
      </c>
      <c r="O33" s="7">
        <f>SUM(N33+'RSD C'!K33)</f>
        <v>18360.54</v>
      </c>
      <c r="P33" s="106">
        <v>0</v>
      </c>
      <c r="Q33" s="7">
        <f>SUM(P33+'RSD D'!K33)</f>
        <v>0</v>
      </c>
      <c r="R33" s="15">
        <f t="shared" si="3"/>
        <v>44904.03</v>
      </c>
    </row>
    <row r="34" spans="1:18" ht="12.75">
      <c r="A34" s="1" t="s">
        <v>161</v>
      </c>
      <c r="C34" s="12">
        <f>SUM(BLB!K34+'RSD A'!K34+'RSD B'!K34+'RSD C'!K34+'RSD D'!K34)</f>
        <v>3414.1400000000003</v>
      </c>
      <c r="D34" s="1">
        <f>SUM(Gesamtübersicht!D34)</f>
        <v>0</v>
      </c>
      <c r="E34" s="26" t="e">
        <f t="shared" si="0"/>
        <v>#DIV/0!</v>
      </c>
      <c r="H34" s="106">
        <v>8379.33</v>
      </c>
      <c r="I34" s="7">
        <f>SUM(H34+BLB!K34)</f>
        <v>9123.33</v>
      </c>
      <c r="J34" s="106">
        <v>0</v>
      </c>
      <c r="K34" s="7">
        <f>SUM(J34+'RSD A'!K34)</f>
        <v>0</v>
      </c>
      <c r="L34" s="106">
        <v>0</v>
      </c>
      <c r="M34" s="7">
        <f>SUM(L34+'RSD B'!K34)</f>
        <v>0</v>
      </c>
      <c r="N34" s="106">
        <v>11448.69</v>
      </c>
      <c r="O34" s="7">
        <f>SUM(N34+'RSD C'!K34)</f>
        <v>13055.66</v>
      </c>
      <c r="P34" s="106">
        <v>2131.34</v>
      </c>
      <c r="Q34" s="7">
        <f>SUM(P34+'RSD D'!K34)</f>
        <v>3194.51</v>
      </c>
      <c r="R34" s="15">
        <f t="shared" si="3"/>
        <v>25373.5</v>
      </c>
    </row>
    <row r="35" spans="1:18" ht="12.75">
      <c r="A35" s="1" t="s">
        <v>162</v>
      </c>
      <c r="C35" s="12">
        <f>SUM(BLB!K35+'RSD A'!K35+'RSD B'!K35+'RSD C'!K35+'RSD D'!K35)</f>
        <v>0</v>
      </c>
      <c r="D35" s="1">
        <f>SUM(Gesamtübersicht!D35)</f>
        <v>0</v>
      </c>
      <c r="E35" s="26" t="e">
        <f t="shared" si="0"/>
        <v>#DIV/0!</v>
      </c>
      <c r="H35" s="106">
        <v>0</v>
      </c>
      <c r="I35" s="7">
        <f>SUM(H35+BLB!K35)</f>
        <v>0</v>
      </c>
      <c r="J35" s="106">
        <v>0</v>
      </c>
      <c r="K35" s="7">
        <f>SUM(J35+'RSD A'!K35)</f>
        <v>0</v>
      </c>
      <c r="L35" s="106">
        <v>0</v>
      </c>
      <c r="M35" s="7">
        <f>SUM(L35+'RSD B'!K35)</f>
        <v>0</v>
      </c>
      <c r="N35" s="106">
        <v>0</v>
      </c>
      <c r="O35" s="7">
        <f>SUM(N35+'RSD C'!K35)</f>
        <v>0</v>
      </c>
      <c r="P35" s="106">
        <v>0</v>
      </c>
      <c r="Q35" s="7">
        <f>SUM(P35+'RSD D'!K35)</f>
        <v>0</v>
      </c>
      <c r="R35" s="15">
        <f t="shared" si="3"/>
        <v>0</v>
      </c>
    </row>
    <row r="36" spans="1:18" ht="12.75">
      <c r="A36" s="1" t="s">
        <v>49</v>
      </c>
      <c r="C36" s="12">
        <f>SUM(BLB!K36+'RSD A'!K36+'RSD B'!K36+'RSD C'!K36+'RSD D'!K36)</f>
        <v>16782.800000000003</v>
      </c>
      <c r="D36" s="122" t="s">
        <v>297</v>
      </c>
      <c r="E36" s="122" t="s">
        <v>300</v>
      </c>
      <c r="H36" s="106">
        <v>39508.54</v>
      </c>
      <c r="I36" s="7">
        <f>SUM(H36+BLB!K36)</f>
        <v>44748</v>
      </c>
      <c r="J36" s="106">
        <v>24620.72</v>
      </c>
      <c r="K36" s="7">
        <f>SUM(J36+'RSD A'!K36)</f>
        <v>27633.510000000002</v>
      </c>
      <c r="L36" s="106">
        <v>22381.55</v>
      </c>
      <c r="M36" s="7">
        <f>SUM(L36+'RSD B'!K36)</f>
        <v>24628.93</v>
      </c>
      <c r="N36" s="106">
        <v>24969.18</v>
      </c>
      <c r="O36" s="7">
        <f>SUM(N36+'RSD C'!K36)</f>
        <v>28329.95</v>
      </c>
      <c r="P36" s="106">
        <v>22757.26</v>
      </c>
      <c r="Q36" s="7">
        <f>SUM(P36+'RSD D'!K36)</f>
        <v>25679.66</v>
      </c>
      <c r="R36" s="15">
        <f t="shared" si="3"/>
        <v>151020.05</v>
      </c>
    </row>
    <row r="37" spans="1:18" ht="12.75">
      <c r="A37" s="1" t="s">
        <v>134</v>
      </c>
      <c r="C37" s="12">
        <f>SUM(BLB!K37+'RSD A'!K37+'RSD B'!K37+'RSD C'!K37+'RSD D'!K37)</f>
        <v>992.5</v>
      </c>
      <c r="D37" s="122" t="s">
        <v>297</v>
      </c>
      <c r="E37" s="122" t="s">
        <v>300</v>
      </c>
      <c r="H37" s="106">
        <v>3159</v>
      </c>
      <c r="I37" s="7">
        <f>SUM(H37+BLB!K37)</f>
        <v>3393</v>
      </c>
      <c r="J37" s="106">
        <v>1591.66</v>
      </c>
      <c r="K37" s="7">
        <f>SUM(J37+'RSD A'!K37)</f>
        <v>1819.04</v>
      </c>
      <c r="L37" s="106">
        <v>1872</v>
      </c>
      <c r="M37" s="7">
        <f>SUM(L37+'RSD B'!K37)</f>
        <v>2106</v>
      </c>
      <c r="N37" s="106">
        <v>1182.84</v>
      </c>
      <c r="O37" s="7">
        <f>SUM(N37+'RSD C'!K37)</f>
        <v>1362.96</v>
      </c>
      <c r="P37" s="106">
        <v>936</v>
      </c>
      <c r="Q37" s="7">
        <f>SUM(P37+'RSD D'!K37)</f>
        <v>1053</v>
      </c>
      <c r="R37" s="15">
        <f t="shared" si="3"/>
        <v>9734</v>
      </c>
    </row>
    <row r="38" spans="1:18" ht="12.75">
      <c r="A38" s="1" t="s">
        <v>136</v>
      </c>
      <c r="C38" s="12">
        <f>SUM(BLB!K38+'RSD A'!K38+'RSD B'!K38+'RSD C'!K38+'RSD D'!K38)</f>
        <v>59.4</v>
      </c>
      <c r="D38" s="122" t="s">
        <v>297</v>
      </c>
      <c r="E38" s="122" t="s">
        <v>300</v>
      </c>
      <c r="H38" s="106">
        <v>396</v>
      </c>
      <c r="I38" s="7">
        <f>SUM(H38+BLB!K38)</f>
        <v>415.8</v>
      </c>
      <c r="J38" s="106">
        <v>46.2</v>
      </c>
      <c r="K38" s="7">
        <f>SUM(J38+'RSD A'!K38)</f>
        <v>52.800000000000004</v>
      </c>
      <c r="L38" s="106">
        <v>46.2</v>
      </c>
      <c r="M38" s="7">
        <f>SUM(L38+'RSD B'!K38)</f>
        <v>52.800000000000004</v>
      </c>
      <c r="N38" s="106">
        <v>138.6</v>
      </c>
      <c r="O38" s="7">
        <f>SUM(N38+'RSD C'!K38)</f>
        <v>158.4</v>
      </c>
      <c r="P38" s="106">
        <v>46.2</v>
      </c>
      <c r="Q38" s="7">
        <f>SUM(P38+'RSD D'!K38)</f>
        <v>52.800000000000004</v>
      </c>
      <c r="R38" s="15">
        <f t="shared" si="3"/>
        <v>732.5999999999999</v>
      </c>
    </row>
    <row r="39" spans="3:18" ht="12.75">
      <c r="C39" s="12"/>
      <c r="E39" s="26"/>
      <c r="H39" s="106"/>
      <c r="I39" s="7"/>
      <c r="J39" s="106"/>
      <c r="K39" s="7"/>
      <c r="L39" s="106"/>
      <c r="M39" s="7"/>
      <c r="N39" s="106"/>
      <c r="O39" s="7"/>
      <c r="P39" s="106"/>
      <c r="Q39" s="7"/>
      <c r="R39" s="15"/>
    </row>
    <row r="40" spans="1:18" ht="12.75">
      <c r="A40" s="1" t="s">
        <v>118</v>
      </c>
      <c r="C40" s="12">
        <f>SUM(BLB!K40+'RSD A'!K40+'RSD B'!K40+'RSD C'!K40+'RSD D'!K40)</f>
        <v>79593.75</v>
      </c>
      <c r="D40" s="1">
        <f>SUM(Gesamtübersicht!D40)</f>
        <v>16</v>
      </c>
      <c r="E40" s="26">
        <f t="shared" si="0"/>
        <v>4974.609375</v>
      </c>
      <c r="H40" s="106">
        <v>0</v>
      </c>
      <c r="I40" s="7">
        <f>SUM(H40+BLB!K40)</f>
        <v>0</v>
      </c>
      <c r="J40" s="106">
        <v>54604.81</v>
      </c>
      <c r="K40" s="7">
        <f>SUM(J40+'RSD A'!K40)</f>
        <v>69112.29</v>
      </c>
      <c r="L40" s="106">
        <v>34053.41</v>
      </c>
      <c r="M40" s="7">
        <f>SUM(L40+'RSD B'!K40)</f>
        <v>43061.700000000004</v>
      </c>
      <c r="N40" s="106">
        <v>64856.31</v>
      </c>
      <c r="O40" s="7">
        <f>SUM(N40+'RSD C'!K40)</f>
        <v>95819.13</v>
      </c>
      <c r="P40" s="106">
        <v>72152.3</v>
      </c>
      <c r="Q40" s="7">
        <f>SUM(P40+'RSD D'!K40)</f>
        <v>97267.46</v>
      </c>
      <c r="R40" s="15">
        <f aca="true" t="shared" si="4" ref="R40:R53">SUM(I40+K40+M40+O40+Q40)</f>
        <v>305260.58</v>
      </c>
    </row>
    <row r="41" spans="1:18" ht="12.75">
      <c r="A41" s="1" t="s">
        <v>26</v>
      </c>
      <c r="C41" s="12">
        <f>SUM(BLB!K41+'RSD A'!K41+'RSD B'!K41+'RSD C'!K41+'RSD D'!K41)</f>
        <v>2360.91</v>
      </c>
      <c r="D41" s="1">
        <f>SUM(Gesamtübersicht!D41)</f>
        <v>2</v>
      </c>
      <c r="E41" s="26">
        <f t="shared" si="0"/>
        <v>1180.455</v>
      </c>
      <c r="H41" s="106">
        <v>0</v>
      </c>
      <c r="I41" s="7">
        <f>SUM(H41+BLB!K41)</f>
        <v>0</v>
      </c>
      <c r="J41" s="106">
        <v>16166.91</v>
      </c>
      <c r="K41" s="7">
        <f>SUM(J41+'RSD A'!K41)</f>
        <v>18527.82</v>
      </c>
      <c r="L41" s="106">
        <v>25340</v>
      </c>
      <c r="M41" s="7">
        <f>SUM(L41+'RSD B'!K41)</f>
        <v>25340</v>
      </c>
      <c r="N41" s="106">
        <v>60.45</v>
      </c>
      <c r="O41" s="7">
        <f>SUM(N41+'RSD C'!K41)</f>
        <v>60.45</v>
      </c>
      <c r="P41" s="106">
        <v>30582.68</v>
      </c>
      <c r="Q41" s="7">
        <f>SUM(P41+'RSD D'!K41)</f>
        <v>30582.68</v>
      </c>
      <c r="R41" s="15">
        <f t="shared" si="4"/>
        <v>74510.95</v>
      </c>
    </row>
    <row r="42" spans="1:18" ht="12.75">
      <c r="A42" s="1" t="s">
        <v>27</v>
      </c>
      <c r="C42" s="12">
        <f>SUM(BLB!K42+'RSD A'!K42+'RSD B'!K42+'RSD C'!K42+'RSD D'!K42)</f>
        <v>63041.770000000004</v>
      </c>
      <c r="D42" s="1">
        <f>SUM(Gesamtübersicht!D42)</f>
        <v>14</v>
      </c>
      <c r="E42" s="26">
        <f t="shared" si="0"/>
        <v>4502.983571428572</v>
      </c>
      <c r="H42" s="106">
        <v>0</v>
      </c>
      <c r="I42" s="7">
        <f>SUM(H42+BLB!K42)</f>
        <v>0</v>
      </c>
      <c r="J42" s="106">
        <v>68450.96</v>
      </c>
      <c r="K42" s="7">
        <f>SUM(J42+'RSD A'!K42)</f>
        <v>77325.90000000001</v>
      </c>
      <c r="L42" s="106">
        <v>68253.42</v>
      </c>
      <c r="M42" s="7">
        <f>SUM(L42+'RSD B'!K42)</f>
        <v>98572.53</v>
      </c>
      <c r="N42" s="106">
        <v>128848.56</v>
      </c>
      <c r="O42" s="7">
        <f>SUM(N42+'RSD C'!K42)</f>
        <v>144296.74</v>
      </c>
      <c r="P42" s="106">
        <v>96776.1</v>
      </c>
      <c r="Q42" s="7">
        <f>SUM(P42+'RSD D'!K42)</f>
        <v>105175.64000000001</v>
      </c>
      <c r="R42" s="15">
        <f t="shared" si="4"/>
        <v>425370.81</v>
      </c>
    </row>
    <row r="43" spans="1:18" ht="12.75">
      <c r="A43" s="1" t="s">
        <v>28</v>
      </c>
      <c r="C43" s="12">
        <f>SUM(BLB!K43+'RSD A'!K43+'RSD B'!K43+'RSD C'!K43+'RSD D'!K43)</f>
        <v>160969.85</v>
      </c>
      <c r="D43" s="1">
        <f>SUM(Gesamtübersicht!D43)</f>
        <v>42</v>
      </c>
      <c r="E43" s="26">
        <f t="shared" si="0"/>
        <v>3832.6154761904763</v>
      </c>
      <c r="H43" s="106">
        <v>77245.66</v>
      </c>
      <c r="I43" s="7">
        <f>SUM(H43+BLB!K43)</f>
        <v>86462.91</v>
      </c>
      <c r="J43" s="106">
        <v>170311.72</v>
      </c>
      <c r="K43" s="7">
        <f>SUM(J43+'RSD A'!K43)</f>
        <v>186723.68</v>
      </c>
      <c r="L43" s="106">
        <v>684422.49</v>
      </c>
      <c r="M43" s="7">
        <f>SUM(L43+'RSD B'!K43)</f>
        <v>774611.98</v>
      </c>
      <c r="N43" s="106">
        <v>372027.67</v>
      </c>
      <c r="O43" s="7">
        <f>SUM(N43+'RSD C'!K43)</f>
        <v>402098.32</v>
      </c>
      <c r="P43" s="106">
        <v>198241.65</v>
      </c>
      <c r="Q43" s="7">
        <f>SUM(P43+'RSD D'!K43)</f>
        <v>213322.15</v>
      </c>
      <c r="R43" s="15">
        <f t="shared" si="4"/>
        <v>1663219.0399999998</v>
      </c>
    </row>
    <row r="44" spans="1:18" ht="12.75">
      <c r="A44" s="1" t="s">
        <v>25</v>
      </c>
      <c r="C44" s="12">
        <f>SUM(BLB!K44+'RSD A'!K44+'RSD B'!K44+'RSD C'!K44+'RSD D'!K44)</f>
        <v>0</v>
      </c>
      <c r="D44" s="1">
        <f>SUM(Gesamtübersicht!D44)</f>
        <v>0</v>
      </c>
      <c r="E44" s="26" t="e">
        <f t="shared" si="0"/>
        <v>#DIV/0!</v>
      </c>
      <c r="H44" s="106">
        <v>0</v>
      </c>
      <c r="I44" s="7">
        <f>SUM(H44+BLB!K44)</f>
        <v>0</v>
      </c>
      <c r="J44" s="106">
        <v>0</v>
      </c>
      <c r="K44" s="7">
        <f>SUM(J44+'RSD A'!K44)</f>
        <v>0</v>
      </c>
      <c r="L44" s="106">
        <v>0</v>
      </c>
      <c r="M44" s="7">
        <f>SUM(L44+'RSD B'!K44)</f>
        <v>0</v>
      </c>
      <c r="N44" s="106">
        <v>0</v>
      </c>
      <c r="O44" s="7">
        <f>SUM(N44+'RSD C'!K44)</f>
        <v>0</v>
      </c>
      <c r="P44" s="106">
        <v>0</v>
      </c>
      <c r="Q44" s="7">
        <f>SUM(P44+'RSD D'!K44)</f>
        <v>0</v>
      </c>
      <c r="R44" s="15">
        <f t="shared" si="4"/>
        <v>0</v>
      </c>
    </row>
    <row r="45" spans="1:18" ht="12.75">
      <c r="A45" s="1" t="s">
        <v>29</v>
      </c>
      <c r="C45" s="12">
        <f>SUM(BLB!K45+'RSD A'!K45+'RSD B'!K45+'RSD C'!K45+'RSD D'!K45)</f>
        <v>28252.34</v>
      </c>
      <c r="D45" s="1">
        <f>SUM(Gesamtübersicht!D45)</f>
        <v>9</v>
      </c>
      <c r="E45" s="26">
        <f t="shared" si="0"/>
        <v>3139.148888888889</v>
      </c>
      <c r="H45" s="106">
        <v>73380.12</v>
      </c>
      <c r="I45" s="7">
        <f>SUM(H45+BLB!K45)</f>
        <v>76225.79999999999</v>
      </c>
      <c r="J45" s="106">
        <v>62359.58</v>
      </c>
      <c r="K45" s="7">
        <f>SUM(J45+'RSD A'!K45)</f>
        <v>62359.58</v>
      </c>
      <c r="L45" s="106">
        <v>170680.44</v>
      </c>
      <c r="M45" s="7">
        <f>SUM(L45+'RSD B'!K45)</f>
        <v>187765.01</v>
      </c>
      <c r="N45" s="106">
        <v>61825.21</v>
      </c>
      <c r="O45" s="7">
        <f>SUM(N45+'RSD C'!K45)</f>
        <v>66088.87</v>
      </c>
      <c r="P45" s="106">
        <v>25352.96</v>
      </c>
      <c r="Q45" s="7">
        <f>SUM(P45+'RSD D'!K45)</f>
        <v>29411.39</v>
      </c>
      <c r="R45" s="15">
        <f t="shared" si="4"/>
        <v>421850.65</v>
      </c>
    </row>
    <row r="46" spans="1:18" ht="12.75">
      <c r="A46" s="1" t="s">
        <v>328</v>
      </c>
      <c r="C46" s="12">
        <f>SUM(BLB!K46+'RSD A'!K46+'RSD B'!K46+'RSD C'!K46+'RSD D'!K46)</f>
        <v>240432.22</v>
      </c>
      <c r="D46" s="1">
        <f>SUM(Gesamtübersicht!D46)</f>
        <v>63</v>
      </c>
      <c r="E46" s="26">
        <f t="shared" si="0"/>
        <v>3816.3844444444444</v>
      </c>
      <c r="H46" s="106">
        <v>0</v>
      </c>
      <c r="I46" s="7">
        <f>SUM(H46+BLB!K46)</f>
        <v>0</v>
      </c>
      <c r="J46" s="106">
        <v>341543.51</v>
      </c>
      <c r="K46" s="7">
        <f>SUM(J46+'RSD A'!K46)</f>
        <v>413761.69</v>
      </c>
      <c r="L46" s="106">
        <v>437661.03</v>
      </c>
      <c r="M46" s="7">
        <f>SUM(L46+'RSD B'!K46)</f>
        <v>498585.08</v>
      </c>
      <c r="N46" s="106">
        <v>308900.58</v>
      </c>
      <c r="O46" s="7">
        <f>SUM(N46+'RSD C'!K46)</f>
        <v>368456.66000000003</v>
      </c>
      <c r="P46" s="106">
        <v>255920.52</v>
      </c>
      <c r="Q46" s="7">
        <f>SUM(P46+'RSD D'!K46)</f>
        <v>303654.43</v>
      </c>
      <c r="R46" s="15">
        <f>SUM(I46+K46+M46+O46+Q46)</f>
        <v>1584457.86</v>
      </c>
    </row>
    <row r="47" spans="1:18" ht="12.75">
      <c r="A47" s="1" t="s">
        <v>179</v>
      </c>
      <c r="C47" s="12">
        <f>SUM(BLB!K47+'RSD A'!K47+'RSD B'!K47+'RSD C'!K47+'RSD D'!K47)</f>
        <v>152166.49</v>
      </c>
      <c r="D47" s="1">
        <f>SUM(Gesamtübersicht!D47)</f>
        <v>56</v>
      </c>
      <c r="E47" s="26">
        <f t="shared" si="0"/>
        <v>2717.25875</v>
      </c>
      <c r="H47" s="106">
        <v>0</v>
      </c>
      <c r="I47" s="7">
        <f>SUM(H47+BLB!K47)</f>
        <v>0</v>
      </c>
      <c r="J47" s="106">
        <v>342466.75</v>
      </c>
      <c r="K47" s="7">
        <f>SUM(J47+'RSD A'!K47)</f>
        <v>376629.79</v>
      </c>
      <c r="L47" s="106">
        <v>416702.08</v>
      </c>
      <c r="M47" s="7">
        <f>SUM(L47+'RSD B'!K47)</f>
        <v>461023.67000000004</v>
      </c>
      <c r="N47" s="106">
        <v>473656.3</v>
      </c>
      <c r="O47" s="7">
        <f>SUM(N47+'RSD C'!K47)</f>
        <v>533141.98</v>
      </c>
      <c r="P47" s="106">
        <v>204315.36</v>
      </c>
      <c r="Q47" s="7">
        <f>SUM(P47+'RSD D'!K47)</f>
        <v>218511.53999999998</v>
      </c>
      <c r="R47" s="15">
        <f t="shared" si="4"/>
        <v>1589306.98</v>
      </c>
    </row>
    <row r="48" spans="1:18" ht="12.75">
      <c r="A48" s="1" t="s">
        <v>180</v>
      </c>
      <c r="C48" s="12">
        <f>SUM(BLB!K48+'RSD A'!K48+'RSD B'!K48+'RSD C'!K48+'RSD D'!K48)</f>
        <v>5187.93</v>
      </c>
      <c r="D48" s="1">
        <f>SUM(Gesamtübersicht!D48)</f>
        <v>8</v>
      </c>
      <c r="E48" s="26">
        <f t="shared" si="0"/>
        <v>648.49125</v>
      </c>
      <c r="H48" s="106">
        <v>0</v>
      </c>
      <c r="I48" s="7">
        <f>SUM(H48+BLB!K48)</f>
        <v>0</v>
      </c>
      <c r="J48" s="106">
        <v>41155.02</v>
      </c>
      <c r="K48" s="7">
        <f>SUM(J48+'RSD A'!K48)</f>
        <v>41155.02</v>
      </c>
      <c r="L48" s="106">
        <v>37313.23</v>
      </c>
      <c r="M48" s="7">
        <f>SUM(L48+'RSD B'!K48)</f>
        <v>42501.16</v>
      </c>
      <c r="N48" s="106">
        <v>73818.03</v>
      </c>
      <c r="O48" s="7">
        <f>SUM(N48+'RSD C'!K48)</f>
        <v>73818.03</v>
      </c>
      <c r="P48" s="106">
        <v>15109.89</v>
      </c>
      <c r="Q48" s="7">
        <f>SUM(P48+'RSD D'!K48)</f>
        <v>15109.89</v>
      </c>
      <c r="R48" s="15">
        <f t="shared" si="4"/>
        <v>172584.09999999998</v>
      </c>
    </row>
    <row r="49" spans="1:18" ht="12.75">
      <c r="A49" s="1" t="s">
        <v>181</v>
      </c>
      <c r="C49" s="12">
        <f>SUM(BLB!K49+'RSD A'!K49+'RSD B'!K49+'RSD C'!K49+'RSD D'!K49)</f>
        <v>96361.01999999999</v>
      </c>
      <c r="D49" s="1">
        <f>SUM(Gesamtübersicht!D49)</f>
        <v>21</v>
      </c>
      <c r="E49" s="26">
        <f t="shared" si="0"/>
        <v>4588.62</v>
      </c>
      <c r="H49" s="106">
        <v>0</v>
      </c>
      <c r="I49" s="7">
        <f>SUM(H49+BLB!K49)</f>
        <v>0</v>
      </c>
      <c r="J49" s="106">
        <v>50451.37</v>
      </c>
      <c r="K49" s="7">
        <f>SUM(J49+'RSD A'!K49)</f>
        <v>54163.01</v>
      </c>
      <c r="L49" s="106">
        <v>82014.44</v>
      </c>
      <c r="M49" s="7">
        <f>SUM(L49+'RSD B'!K49)</f>
        <v>140716.55</v>
      </c>
      <c r="N49" s="106">
        <v>91406.99</v>
      </c>
      <c r="O49" s="7">
        <f>SUM(N49+'RSD C'!K49)</f>
        <v>102964.72</v>
      </c>
      <c r="P49" s="106">
        <v>103700.1</v>
      </c>
      <c r="Q49" s="7">
        <f>SUM(P49+'RSD D'!K49)</f>
        <v>126089.64000000001</v>
      </c>
      <c r="R49" s="15">
        <f t="shared" si="4"/>
        <v>423933.92000000004</v>
      </c>
    </row>
    <row r="50" spans="1:18" ht="12.75">
      <c r="A50" s="1" t="s">
        <v>182</v>
      </c>
      <c r="C50" s="12">
        <f>SUM(BLB!K50+'RSD A'!K50+'RSD B'!K50+'RSD C'!K50+'RSD D'!K50)</f>
        <v>70017.43</v>
      </c>
      <c r="D50" s="1">
        <f>SUM(Gesamtübersicht!D50)</f>
        <v>26</v>
      </c>
      <c r="E50" s="26">
        <f t="shared" si="0"/>
        <v>2692.9780769230765</v>
      </c>
      <c r="H50" s="106">
        <v>0</v>
      </c>
      <c r="I50" s="7">
        <f>SUM(H50+BLB!K50)</f>
        <v>0</v>
      </c>
      <c r="J50" s="106">
        <v>68995.11</v>
      </c>
      <c r="K50" s="7">
        <f>SUM(J50+'RSD A'!K50)</f>
        <v>72758.85</v>
      </c>
      <c r="L50" s="106">
        <v>69048.65</v>
      </c>
      <c r="M50" s="7">
        <f>SUM(L50+'RSD B'!K50)</f>
        <v>89263.5</v>
      </c>
      <c r="N50" s="106">
        <v>235596.58</v>
      </c>
      <c r="O50" s="7">
        <f>SUM(N50+'RSD C'!K50)</f>
        <v>264124.32</v>
      </c>
      <c r="P50" s="106">
        <v>48880.37</v>
      </c>
      <c r="Q50" s="7">
        <f>SUM(P50+'RSD D'!K50)</f>
        <v>66391.47</v>
      </c>
      <c r="R50" s="15">
        <f t="shared" si="4"/>
        <v>492538.14</v>
      </c>
    </row>
    <row r="51" spans="1:18" ht="12.75">
      <c r="A51" s="1" t="s">
        <v>30</v>
      </c>
      <c r="C51" s="12">
        <f>SUM(BLB!K51+'RSD A'!K51+'RSD B'!K51+'RSD C'!K51+'RSD D'!K51)</f>
        <v>7298.0199999999995</v>
      </c>
      <c r="D51" s="1">
        <f>SUM(Gesamtübersicht!D51)</f>
        <v>3</v>
      </c>
      <c r="E51" s="26">
        <f t="shared" si="0"/>
        <v>2432.673333333333</v>
      </c>
      <c r="H51" s="106">
        <v>21207.34</v>
      </c>
      <c r="I51" s="7">
        <f>SUM(H51+BLB!K51)</f>
        <v>27476.78</v>
      </c>
      <c r="J51" s="106">
        <v>4084.62</v>
      </c>
      <c r="K51" s="7">
        <f>SUM(J51+'RSD A'!K51)</f>
        <v>5113.2</v>
      </c>
      <c r="L51" s="106">
        <v>20831.54</v>
      </c>
      <c r="M51" s="7">
        <f>SUM(L51+'RSD B'!K51)</f>
        <v>20831.54</v>
      </c>
      <c r="N51" s="106">
        <v>0</v>
      </c>
      <c r="O51" s="7">
        <f>SUM(N51+'RSD C'!K51)</f>
        <v>0</v>
      </c>
      <c r="P51" s="106">
        <v>270.2</v>
      </c>
      <c r="Q51" s="7">
        <f>SUM(P51+'RSD D'!K51)</f>
        <v>270.2</v>
      </c>
      <c r="R51" s="15">
        <f t="shared" si="4"/>
        <v>53691.72</v>
      </c>
    </row>
    <row r="52" spans="1:18" ht="12.75">
      <c r="A52" s="1" t="s">
        <v>31</v>
      </c>
      <c r="C52" s="12">
        <f>SUM(BLB!K52+'RSD A'!K52+'RSD B'!K52+'RSD C'!K52+'RSD D'!K52)</f>
        <v>1614.62</v>
      </c>
      <c r="D52" s="1">
        <f>SUM(Gesamtübersicht!D52)</f>
        <v>3</v>
      </c>
      <c r="E52" s="26">
        <f t="shared" si="0"/>
        <v>538.2066666666666</v>
      </c>
      <c r="H52" s="106">
        <v>0</v>
      </c>
      <c r="I52" s="7">
        <f>SUM(H52+BLB!K52)</f>
        <v>0</v>
      </c>
      <c r="J52" s="106">
        <v>7672.68</v>
      </c>
      <c r="K52" s="7">
        <f>SUM(J52+'RSD A'!K52)</f>
        <v>7672.68</v>
      </c>
      <c r="L52" s="106">
        <v>34974.28</v>
      </c>
      <c r="M52" s="7">
        <f>SUM(L52+'RSD B'!K52)</f>
        <v>36588.9</v>
      </c>
      <c r="N52" s="106">
        <v>0</v>
      </c>
      <c r="O52" s="7">
        <f>SUM(N52+'RSD C'!K52)</f>
        <v>0</v>
      </c>
      <c r="P52" s="106">
        <v>0</v>
      </c>
      <c r="Q52" s="7">
        <f>SUM(P52+'RSD D'!K52)</f>
        <v>0</v>
      </c>
      <c r="R52" s="15">
        <f t="shared" si="4"/>
        <v>44261.58</v>
      </c>
    </row>
    <row r="53" spans="1:18" ht="12.75">
      <c r="A53" s="1" t="s">
        <v>183</v>
      </c>
      <c r="C53" s="12">
        <f>SUM(BLB!K53+'RSD A'!K53+'RSD B'!K53+'RSD C'!K53+'RSD D'!K53)</f>
        <v>4398.53</v>
      </c>
      <c r="D53" s="1">
        <f>SUM(Gesamtübersicht!D53)</f>
        <v>2</v>
      </c>
      <c r="E53" s="26">
        <f t="shared" si="0"/>
        <v>2199.265</v>
      </c>
      <c r="G53" s="7"/>
      <c r="H53" s="106">
        <v>0</v>
      </c>
      <c r="I53" s="7">
        <f>SUM(H53+BLB!K53)</f>
        <v>0</v>
      </c>
      <c r="J53" s="106">
        <v>10558.07</v>
      </c>
      <c r="K53" s="7">
        <f>SUM(J53+'RSD A'!K53)</f>
        <v>10558.07</v>
      </c>
      <c r="L53" s="106">
        <v>24488.45</v>
      </c>
      <c r="M53" s="7">
        <f>SUM(L53+'RSD B'!K53)</f>
        <v>28185.11</v>
      </c>
      <c r="N53" s="106">
        <v>19104.83</v>
      </c>
      <c r="O53" s="7">
        <f>SUM(N53+'RSD C'!K53)</f>
        <v>19806.7</v>
      </c>
      <c r="P53" s="106">
        <v>131.25</v>
      </c>
      <c r="Q53" s="7">
        <f>SUM(P53+'RSD D'!K53)</f>
        <v>131.25</v>
      </c>
      <c r="R53" s="15">
        <f t="shared" si="4"/>
        <v>58681.130000000005</v>
      </c>
    </row>
    <row r="54" spans="3:18" ht="12.75">
      <c r="C54" s="12"/>
      <c r="E54" s="26"/>
      <c r="G54" s="7"/>
      <c r="H54" s="106"/>
      <c r="I54" s="7"/>
      <c r="J54" s="106"/>
      <c r="K54" s="7"/>
      <c r="L54" s="106"/>
      <c r="M54" s="7"/>
      <c r="N54" s="106"/>
      <c r="O54" s="7"/>
      <c r="P54" s="106"/>
      <c r="Q54" s="7"/>
      <c r="R54" s="15"/>
    </row>
    <row r="55" spans="1:18" ht="12.75">
      <c r="A55" s="1" t="s">
        <v>117</v>
      </c>
      <c r="C55" s="12">
        <f>SUM(BLB!K55+'RSD A'!K55+'RSD B'!K55+'RSD C'!K55+'RSD D'!K55)</f>
        <v>19756.910000000003</v>
      </c>
      <c r="D55" s="1">
        <f>SUM(Gesamtübersicht!D55)</f>
        <v>56</v>
      </c>
      <c r="E55" s="26">
        <f t="shared" si="0"/>
        <v>352.80196428571435</v>
      </c>
      <c r="G55" s="7"/>
      <c r="H55" s="106">
        <v>42880.98</v>
      </c>
      <c r="I55" s="7">
        <f>SUM(H55+BLB!K55)</f>
        <v>45096.740000000005</v>
      </c>
      <c r="J55" s="106">
        <v>16400.33</v>
      </c>
      <c r="K55" s="7">
        <f>SUM(J55+'RSD A'!K55)</f>
        <v>18182.49</v>
      </c>
      <c r="L55" s="106">
        <v>33527.78</v>
      </c>
      <c r="M55" s="7">
        <f>SUM(L55+'RSD B'!K55)</f>
        <v>38239.42</v>
      </c>
      <c r="N55" s="106">
        <v>46336.4</v>
      </c>
      <c r="O55" s="7">
        <f>SUM(N55+'RSD C'!K55)</f>
        <v>47822.76</v>
      </c>
      <c r="P55" s="106">
        <v>42966.73</v>
      </c>
      <c r="Q55" s="7">
        <f>SUM(P55+'RSD D'!K55)</f>
        <v>52527.72</v>
      </c>
      <c r="R55" s="15">
        <f aca="true" t="shared" si="5" ref="R55:R64">SUM(I55+K55+M55+O55+Q55)</f>
        <v>201869.13</v>
      </c>
    </row>
    <row r="56" spans="1:18" ht="12.75">
      <c r="A56" s="1" t="s">
        <v>330</v>
      </c>
      <c r="C56" s="12">
        <f>SUM(BLB!K56+'RSD A'!K56+'RSD B'!K56+'RSD C'!K56+'RSD D'!K56)</f>
        <v>48062.46</v>
      </c>
      <c r="D56" s="1">
        <f>SUM(Gesamtübersicht!D56)</f>
        <v>12</v>
      </c>
      <c r="E56" s="26">
        <f t="shared" si="0"/>
        <v>4005.205</v>
      </c>
      <c r="G56" s="7"/>
      <c r="H56" s="106">
        <v>0</v>
      </c>
      <c r="I56" s="7">
        <f>SUM(H56+BLB!K56)</f>
        <v>0</v>
      </c>
      <c r="J56" s="106">
        <v>56123.88</v>
      </c>
      <c r="K56" s="7">
        <f>SUM(J56+'RSD A'!K56)</f>
        <v>62237.75</v>
      </c>
      <c r="L56" s="106">
        <v>5889.45</v>
      </c>
      <c r="M56" s="7">
        <f>SUM(L56+'RSD B'!K56)</f>
        <v>14853.650000000001</v>
      </c>
      <c r="N56" s="106">
        <v>37863.1</v>
      </c>
      <c r="O56" s="7">
        <f>SUM(N56+'RSD C'!K56)</f>
        <v>46827.3</v>
      </c>
      <c r="P56" s="106">
        <v>106290.36</v>
      </c>
      <c r="Q56" s="7">
        <f>SUM(P56+'RSD D'!K56)</f>
        <v>130310.55</v>
      </c>
      <c r="R56" s="15">
        <f>SUM(I56+K56+M56+O56+Q56)</f>
        <v>254229.25</v>
      </c>
    </row>
    <row r="57" spans="1:18" ht="12.75">
      <c r="A57" s="1" t="s">
        <v>143</v>
      </c>
      <c r="C57" s="12">
        <f>SUM(BLB!K57+'RSD A'!K57+'RSD B'!K57+'RSD C'!K57+'RSD D'!K57)</f>
        <v>3735.9</v>
      </c>
      <c r="D57" s="1">
        <f>SUM(Gesamtübersicht!D57)</f>
        <v>1</v>
      </c>
      <c r="E57" s="26">
        <f t="shared" si="0"/>
        <v>3735.9</v>
      </c>
      <c r="H57" s="106">
        <v>0</v>
      </c>
      <c r="I57" s="7">
        <f>SUM(H57+BLB!K57)</f>
        <v>0</v>
      </c>
      <c r="J57" s="106">
        <v>27691.53</v>
      </c>
      <c r="K57" s="7">
        <f>SUM(J57+'RSD A'!K57)</f>
        <v>31427.43</v>
      </c>
      <c r="L57" s="106">
        <v>29983.95</v>
      </c>
      <c r="M57" s="7">
        <f>SUM(L57+'RSD B'!K57)</f>
        <v>29983.95</v>
      </c>
      <c r="N57" s="106">
        <v>24668.24</v>
      </c>
      <c r="O57" s="7">
        <f>SUM(N57+'RSD C'!K57)</f>
        <v>24668.24</v>
      </c>
      <c r="P57" s="106">
        <v>72712.54</v>
      </c>
      <c r="Q57" s="7">
        <f>SUM(P57+'RSD D'!K57)</f>
        <v>72712.54</v>
      </c>
      <c r="R57" s="15">
        <f t="shared" si="5"/>
        <v>158792.16</v>
      </c>
    </row>
    <row r="58" spans="1:18" ht="12.75">
      <c r="A58" s="1" t="s">
        <v>144</v>
      </c>
      <c r="C58" s="12">
        <f>SUM(BLB!K58+'RSD A'!K58+'RSD B'!K58+'RSD C'!K58+'RSD D'!K58)</f>
        <v>0</v>
      </c>
      <c r="D58" s="1">
        <f>SUM(Gesamtübersicht!D58)</f>
        <v>0</v>
      </c>
      <c r="E58" s="26" t="e">
        <f t="shared" si="0"/>
        <v>#DIV/0!</v>
      </c>
      <c r="H58" s="106">
        <v>32106.51</v>
      </c>
      <c r="I58" s="7">
        <f>SUM(H58+BLB!K58)</f>
        <v>32106.51</v>
      </c>
      <c r="J58" s="106">
        <v>0</v>
      </c>
      <c r="K58" s="7">
        <f>SUM(J58+'RSD A'!K58)</f>
        <v>0</v>
      </c>
      <c r="L58" s="106">
        <v>0</v>
      </c>
      <c r="M58" s="7">
        <f>SUM(L58+'RSD B'!K58)</f>
        <v>0</v>
      </c>
      <c r="N58" s="106">
        <v>53311</v>
      </c>
      <c r="O58" s="7">
        <f>SUM(N58+'RSD C'!K58)</f>
        <v>53311</v>
      </c>
      <c r="P58" s="106">
        <v>0</v>
      </c>
      <c r="Q58" s="7">
        <f>SUM(P58+'RSD D'!K58)</f>
        <v>0</v>
      </c>
      <c r="R58" s="15">
        <f t="shared" si="5"/>
        <v>85417.51</v>
      </c>
    </row>
    <row r="59" spans="1:18" ht="12.75">
      <c r="A59" s="1" t="s">
        <v>145</v>
      </c>
      <c r="C59" s="12">
        <f>SUM(BLB!K59+'RSD A'!K59+'RSD B'!K59+'RSD C'!K59+'RSD D'!K59)</f>
        <v>0</v>
      </c>
      <c r="D59" s="1">
        <f>SUM(Gesamtübersicht!D59)</f>
        <v>0</v>
      </c>
      <c r="E59" s="26" t="e">
        <f t="shared" si="0"/>
        <v>#DIV/0!</v>
      </c>
      <c r="H59" s="106">
        <v>0</v>
      </c>
      <c r="I59" s="7">
        <f>SUM(H59+BLB!K59)</f>
        <v>0</v>
      </c>
      <c r="J59" s="106">
        <v>12253.01</v>
      </c>
      <c r="K59" s="7">
        <f>SUM(J59+'RSD A'!K59)</f>
        <v>12253.01</v>
      </c>
      <c r="L59" s="106">
        <v>0</v>
      </c>
      <c r="M59" s="7">
        <f>SUM(L59+'RSD B'!K59)</f>
        <v>0</v>
      </c>
      <c r="N59" s="106">
        <v>0</v>
      </c>
      <c r="O59" s="7">
        <f>SUM(N59+'RSD C'!K59)</f>
        <v>0</v>
      </c>
      <c r="P59" s="106">
        <v>0</v>
      </c>
      <c r="Q59" s="7">
        <f>SUM(P59+'RSD D'!K59)</f>
        <v>0</v>
      </c>
      <c r="R59" s="15">
        <f t="shared" si="5"/>
        <v>12253.01</v>
      </c>
    </row>
    <row r="60" spans="1:18" ht="12.75">
      <c r="A60" s="1" t="s">
        <v>146</v>
      </c>
      <c r="C60" s="12">
        <f>SUM(BLB!K60+'RSD A'!K60+'RSD B'!K60+'RSD C'!K60+'RSD D'!K60)</f>
        <v>0</v>
      </c>
      <c r="D60" s="1">
        <f>SUM(Gesamtübersicht!D60)</f>
        <v>0</v>
      </c>
      <c r="E60" s="26" t="e">
        <f t="shared" si="0"/>
        <v>#DIV/0!</v>
      </c>
      <c r="H60" s="106">
        <v>0</v>
      </c>
      <c r="I60" s="7">
        <f>SUM(H60+BLB!K60)</f>
        <v>0</v>
      </c>
      <c r="J60" s="106">
        <v>0</v>
      </c>
      <c r="K60" s="7">
        <f>SUM(J60+'RSD A'!K60)</f>
        <v>0</v>
      </c>
      <c r="L60" s="106">
        <v>0</v>
      </c>
      <c r="M60" s="7">
        <f>SUM(L60+'RSD B'!K60)</f>
        <v>0</v>
      </c>
      <c r="N60" s="106">
        <v>0</v>
      </c>
      <c r="O60" s="7">
        <f>SUM(N60+'RSD C'!K60)</f>
        <v>0</v>
      </c>
      <c r="P60" s="106">
        <v>0</v>
      </c>
      <c r="Q60" s="7">
        <f>SUM(P60+'RSD D'!K60)</f>
        <v>0</v>
      </c>
      <c r="R60" s="15">
        <f t="shared" si="5"/>
        <v>0</v>
      </c>
    </row>
    <row r="61" spans="1:18" ht="12.75">
      <c r="A61" s="1" t="s">
        <v>147</v>
      </c>
      <c r="C61" s="12">
        <f>SUM(BLB!K61+'RSD A'!K61+'RSD B'!K61+'RSD C'!K61+'RSD D'!K61)</f>
        <v>0</v>
      </c>
      <c r="D61" s="1">
        <f>SUM(Gesamtübersicht!D61)</f>
        <v>0</v>
      </c>
      <c r="E61" s="26" t="e">
        <f t="shared" si="0"/>
        <v>#DIV/0!</v>
      </c>
      <c r="H61" s="106">
        <v>0</v>
      </c>
      <c r="I61" s="7">
        <f>SUM(H61+BLB!K61)</f>
        <v>0</v>
      </c>
      <c r="J61" s="106">
        <v>0</v>
      </c>
      <c r="K61" s="7">
        <f>SUM(J61+'RSD A'!K61)</f>
        <v>0</v>
      </c>
      <c r="L61" s="106">
        <v>0</v>
      </c>
      <c r="M61" s="7">
        <f>SUM(L61+'RSD B'!K61)</f>
        <v>0</v>
      </c>
      <c r="N61" s="106">
        <v>0</v>
      </c>
      <c r="O61" s="7">
        <f>SUM(N61+'RSD C'!K61)</f>
        <v>0</v>
      </c>
      <c r="P61" s="106">
        <v>0</v>
      </c>
      <c r="Q61" s="7">
        <f>SUM(P61+'RSD D'!K61)</f>
        <v>0</v>
      </c>
      <c r="R61" s="15">
        <f t="shared" si="5"/>
        <v>0</v>
      </c>
    </row>
    <row r="62" spans="1:18" ht="12.75">
      <c r="A62" s="1" t="s">
        <v>164</v>
      </c>
      <c r="C62" s="12">
        <f>SUM(BLB!K62+'RSD A'!K62+'RSD B'!K62+'RSD C'!K62+'RSD D'!K62)</f>
        <v>7432.49</v>
      </c>
      <c r="D62" s="1">
        <f>SUM(Gesamtübersicht!D62)</f>
        <v>33</v>
      </c>
      <c r="E62" s="26">
        <f t="shared" si="0"/>
        <v>225.2269696969697</v>
      </c>
      <c r="H62" s="106">
        <v>718.92</v>
      </c>
      <c r="I62" s="7">
        <f>SUM(H62+BLB!K62)</f>
        <v>718.92</v>
      </c>
      <c r="J62" s="106">
        <v>1982.34</v>
      </c>
      <c r="K62" s="7">
        <f>SUM(J62+'RSD A'!K62)</f>
        <v>2230.24</v>
      </c>
      <c r="L62" s="106">
        <v>17689.4</v>
      </c>
      <c r="M62" s="7">
        <f>SUM(L62+'RSD B'!K62)</f>
        <v>19098.31</v>
      </c>
      <c r="N62" s="106">
        <v>27106.34</v>
      </c>
      <c r="O62" s="7">
        <f>SUM(N62+'RSD C'!K62)</f>
        <v>30546.29</v>
      </c>
      <c r="P62" s="106">
        <v>16836.09</v>
      </c>
      <c r="Q62" s="7">
        <f>SUM(P62+'RSD D'!K62)</f>
        <v>19171.82</v>
      </c>
      <c r="R62" s="15">
        <f t="shared" si="5"/>
        <v>71765.58</v>
      </c>
    </row>
    <row r="63" spans="1:18" ht="12.75">
      <c r="A63" s="51" t="s">
        <v>166</v>
      </c>
      <c r="C63" s="12">
        <f>SUM(BLB!K63+'RSD A'!K63+'RSD B'!K63+'RSD C'!K63+'RSD D'!K63)</f>
        <v>2205.99</v>
      </c>
      <c r="D63" s="1">
        <f>SUM(Gesamtübersicht!D63)</f>
        <v>17</v>
      </c>
      <c r="E63" s="26">
        <f t="shared" si="0"/>
        <v>129.7641176470588</v>
      </c>
      <c r="H63" s="106">
        <v>13789.77</v>
      </c>
      <c r="I63" s="7">
        <f>SUM(H63+BLB!K63)</f>
        <v>14625.48</v>
      </c>
      <c r="J63" s="106">
        <v>3720.78</v>
      </c>
      <c r="K63" s="7">
        <f>SUM(J63+'RSD A'!K63)</f>
        <v>4591.56</v>
      </c>
      <c r="L63" s="106">
        <v>4575.34</v>
      </c>
      <c r="M63" s="7">
        <f>SUM(L63+'RSD B'!K63)</f>
        <v>4575.34</v>
      </c>
      <c r="N63" s="106">
        <v>70</v>
      </c>
      <c r="O63" s="7">
        <f>SUM(N63+'RSD C'!K63)</f>
        <v>70</v>
      </c>
      <c r="P63" s="106">
        <v>4286.25</v>
      </c>
      <c r="Q63" s="7">
        <f>SUM(P63+'RSD D'!K63)</f>
        <v>4785.75</v>
      </c>
      <c r="R63" s="15">
        <f t="shared" si="5"/>
        <v>28648.13</v>
      </c>
    </row>
    <row r="64" spans="1:18" ht="12.75">
      <c r="A64" s="1" t="s">
        <v>184</v>
      </c>
      <c r="C64" s="12">
        <f>SUM(BLB!K64+'RSD A'!K64+'RSD B'!K64+'RSD C'!K64+'RSD D'!K64)</f>
        <v>11510.52</v>
      </c>
      <c r="D64" s="1">
        <f>SUM(Gesamtübersicht!D64)</f>
        <v>4</v>
      </c>
      <c r="E64" s="26">
        <f t="shared" si="0"/>
        <v>2877.63</v>
      </c>
      <c r="H64" s="106">
        <v>36142.69</v>
      </c>
      <c r="I64" s="7">
        <f>SUM(H64+BLB!K64)</f>
        <v>41210.270000000004</v>
      </c>
      <c r="J64" s="106">
        <v>41613.84</v>
      </c>
      <c r="K64" s="7">
        <f>SUM(J64+'RSD A'!K64)</f>
        <v>41613.84</v>
      </c>
      <c r="L64" s="106">
        <v>82154.55</v>
      </c>
      <c r="M64" s="7">
        <f>SUM(L64+'RSD B'!K64)</f>
        <v>88597.49</v>
      </c>
      <c r="N64" s="106">
        <v>21730.69</v>
      </c>
      <c r="O64" s="7">
        <f>SUM(N64+'RSD C'!K64)</f>
        <v>21730.69</v>
      </c>
      <c r="P64" s="106">
        <v>37058.59</v>
      </c>
      <c r="Q64" s="7">
        <f>SUM(P64+'RSD D'!K64)</f>
        <v>37058.59</v>
      </c>
      <c r="R64" s="15">
        <f t="shared" si="5"/>
        <v>230210.88</v>
      </c>
    </row>
    <row r="65" spans="1:18" ht="12.75">
      <c r="A65" s="1" t="s">
        <v>322</v>
      </c>
      <c r="C65" s="12">
        <f>SUM(BLB!K65+'RSD A'!K65+'RSD B'!K65+'RSD C'!K65+'RSD D'!K65)</f>
        <v>0</v>
      </c>
      <c r="D65" s="1">
        <f>SUM(Gesamtübersicht!D65)</f>
        <v>0</v>
      </c>
      <c r="E65" s="26" t="e">
        <f>SUM(C65/D65)</f>
        <v>#DIV/0!</v>
      </c>
      <c r="H65" s="106">
        <v>0</v>
      </c>
      <c r="I65" s="7">
        <f>SUM(H65+BLB!K65)</f>
        <v>0</v>
      </c>
      <c r="J65" s="106">
        <v>0</v>
      </c>
      <c r="K65" s="7">
        <f>SUM(J65+'RSD A'!K65)</f>
        <v>0</v>
      </c>
      <c r="L65" s="106">
        <v>0</v>
      </c>
      <c r="M65" s="7">
        <f>SUM(L65+'RSD B'!K65)</f>
        <v>0</v>
      </c>
      <c r="N65" s="106">
        <v>0</v>
      </c>
      <c r="O65" s="7">
        <f>SUM(N65+'RSD C'!K65)</f>
        <v>0</v>
      </c>
      <c r="P65" s="106">
        <v>0</v>
      </c>
      <c r="Q65" s="7">
        <f>SUM(P65+'RSD D'!K65)</f>
        <v>0</v>
      </c>
      <c r="R65" s="15">
        <f>SUM(I65+K65+M65+O65+Q65)</f>
        <v>0</v>
      </c>
    </row>
    <row r="66" spans="1:18" ht="12.75">
      <c r="A66"/>
      <c r="C66" s="12"/>
      <c r="E66" s="26"/>
      <c r="H66" s="106"/>
      <c r="I66" s="7"/>
      <c r="J66" s="106"/>
      <c r="K66" s="7"/>
      <c r="L66" s="106"/>
      <c r="M66" s="7"/>
      <c r="N66" s="106"/>
      <c r="O66" s="7"/>
      <c r="P66" s="106"/>
      <c r="Q66" s="7"/>
      <c r="R66" s="15"/>
    </row>
    <row r="67" spans="1:18" ht="12.75">
      <c r="A67" s="1" t="s">
        <v>58</v>
      </c>
      <c r="C67" s="12">
        <f>SUM(BLB!K67+'RSD A'!K67+'RSD B'!K67+'RSD C'!K67+'RSD D'!K67)</f>
        <v>40.22</v>
      </c>
      <c r="D67" s="1">
        <f>SUM(Gesamtübersicht!D67)</f>
        <v>4</v>
      </c>
      <c r="E67" s="26">
        <f>SUM(C67/D67)</f>
        <v>10.055</v>
      </c>
      <c r="H67" s="106">
        <v>0</v>
      </c>
      <c r="I67" s="7">
        <f>SUM(H67+BLB!K67)</f>
        <v>0</v>
      </c>
      <c r="J67" s="106">
        <v>16512.14</v>
      </c>
      <c r="K67" s="7">
        <f>SUM(J67+'RSD A'!K67)</f>
        <v>16552.36</v>
      </c>
      <c r="L67" s="106">
        <v>0</v>
      </c>
      <c r="M67" s="7">
        <f>SUM(L67+'RSD B'!K67)</f>
        <v>0</v>
      </c>
      <c r="N67" s="106">
        <v>2922.65</v>
      </c>
      <c r="O67" s="7">
        <f>SUM(N67+'RSD C'!K67)</f>
        <v>2922.65</v>
      </c>
      <c r="P67" s="106">
        <v>640.13</v>
      </c>
      <c r="Q67" s="7">
        <f>SUM(P67+'RSD D'!K67)</f>
        <v>640.13</v>
      </c>
      <c r="R67" s="15">
        <f>SUM(I67+K67+M67+O67+Q67)</f>
        <v>20115.140000000003</v>
      </c>
    </row>
    <row r="68" spans="1:18" ht="12.75">
      <c r="A68" s="1" t="s">
        <v>99</v>
      </c>
      <c r="C68" s="12">
        <f>SUM(BLB!K68+'RSD A'!K68+'RSD B'!K68+'RSD C'!K68+'RSD D'!K68)</f>
        <v>5909.72</v>
      </c>
      <c r="D68" s="1">
        <f>SUM(Gesamtübersicht!D68)</f>
        <v>5</v>
      </c>
      <c r="E68" s="26">
        <f>SUM(C68+C70+C71/D68)</f>
        <v>5909.72</v>
      </c>
      <c r="H68" s="106">
        <v>0</v>
      </c>
      <c r="I68" s="7">
        <f>SUM(H68+BLB!K68)</f>
        <v>0</v>
      </c>
      <c r="J68" s="106">
        <v>2271.77</v>
      </c>
      <c r="K68" s="7">
        <f>SUM(J68+'RSD A'!K68)</f>
        <v>2271.77</v>
      </c>
      <c r="L68" s="106">
        <v>10768.13</v>
      </c>
      <c r="M68" s="7">
        <f>SUM(L68+'RSD B'!K68)</f>
        <v>14120.34</v>
      </c>
      <c r="N68" s="106">
        <v>0</v>
      </c>
      <c r="O68" s="7">
        <f>SUM(N68+'RSD C'!K68)</f>
        <v>526.88</v>
      </c>
      <c r="P68" s="106">
        <v>11642.01</v>
      </c>
      <c r="Q68" s="7">
        <f>SUM(P68+'RSD D'!K68)</f>
        <v>13672.64</v>
      </c>
      <c r="R68" s="15">
        <f>SUM(I68+K68+M68+O68+Q68)</f>
        <v>30591.63</v>
      </c>
    </row>
    <row r="69" spans="1:18" ht="12.75">
      <c r="A69" s="1" t="s">
        <v>356</v>
      </c>
      <c r="C69" s="12">
        <f>SUM(BLB!K69+'RSD A'!K69+'RSD B'!K69+'RSD C'!K69+'RSD D'!K69)</f>
        <v>0</v>
      </c>
      <c r="D69" s="1">
        <f>SUM(Gesamtübersicht!D69)</f>
        <v>0</v>
      </c>
      <c r="E69" s="26" t="e">
        <f>SUM(C69+C71+C72/D69)</f>
        <v>#DIV/0!</v>
      </c>
      <c r="H69" s="106">
        <v>0</v>
      </c>
      <c r="I69" s="7">
        <f>SUM(H69+BLB!K69)</f>
        <v>0</v>
      </c>
      <c r="J69" s="106">
        <v>0</v>
      </c>
      <c r="K69" s="7">
        <f>SUM(J69+'RSD A'!K69)</f>
        <v>0</v>
      </c>
      <c r="L69" s="106">
        <v>0</v>
      </c>
      <c r="M69" s="7">
        <f>SUM(L69+'RSD B'!K69)</f>
        <v>0</v>
      </c>
      <c r="N69" s="106">
        <v>0</v>
      </c>
      <c r="O69" s="7">
        <f>SUM(N69+'RSD C'!K69)</f>
        <v>0</v>
      </c>
      <c r="P69" s="106">
        <v>0</v>
      </c>
      <c r="Q69" s="7">
        <f>SUM(P69+'RSD D'!K69)</f>
        <v>0</v>
      </c>
      <c r="R69" s="15">
        <f>SUM(I69+K69+M69+O69+Q69)</f>
        <v>0</v>
      </c>
    </row>
    <row r="70" spans="1:18" ht="12.75">
      <c r="A70" s="1" t="s">
        <v>150</v>
      </c>
      <c r="C70" s="12">
        <f>SUM(BLB!K70+'RSD A'!K70+'RSD B'!K70+'RSD C'!K70+'RSD D'!K70)</f>
        <v>0</v>
      </c>
      <c r="D70" s="122" t="s">
        <v>297</v>
      </c>
      <c r="E70" s="122" t="s">
        <v>302</v>
      </c>
      <c r="H70" s="106">
        <v>0</v>
      </c>
      <c r="I70" s="7">
        <f>SUM(H70+BLB!K70)</f>
        <v>0</v>
      </c>
      <c r="J70" s="106">
        <v>0</v>
      </c>
      <c r="K70" s="7">
        <f>SUM(J70+'RSD A'!K70)</f>
        <v>0</v>
      </c>
      <c r="L70" s="106">
        <v>0</v>
      </c>
      <c r="M70" s="7">
        <f>SUM(L70+'RSD B'!K70)</f>
        <v>0</v>
      </c>
      <c r="N70" s="106">
        <v>0</v>
      </c>
      <c r="O70" s="7">
        <f>SUM(N70+'RSD C'!K70)</f>
        <v>0</v>
      </c>
      <c r="P70" s="106">
        <v>0</v>
      </c>
      <c r="Q70" s="7">
        <f>SUM(P70+'RSD D'!K70)</f>
        <v>0</v>
      </c>
      <c r="R70" s="15">
        <f>SUM(I70+K70+M70+O70+Q70)</f>
        <v>0</v>
      </c>
    </row>
    <row r="71" spans="1:18" ht="12.75">
      <c r="A71" s="1" t="s">
        <v>151</v>
      </c>
      <c r="C71" s="12">
        <f>SUM(BLB!K71+'RSD A'!K71+'RSD B'!K71+'RSD C'!K71+'RSD D'!K71)</f>
        <v>0</v>
      </c>
      <c r="D71" s="122" t="s">
        <v>297</v>
      </c>
      <c r="E71" s="122" t="s">
        <v>302</v>
      </c>
      <c r="H71" s="106">
        <v>0</v>
      </c>
      <c r="I71" s="7">
        <f>SUM(H71+BLB!K71)</f>
        <v>0</v>
      </c>
      <c r="J71" s="106">
        <v>0</v>
      </c>
      <c r="K71" s="7">
        <f>SUM(J71+'RSD A'!K71)</f>
        <v>0</v>
      </c>
      <c r="L71" s="106">
        <v>0</v>
      </c>
      <c r="M71" s="7">
        <f>SUM(L71+'RSD B'!K71)</f>
        <v>0</v>
      </c>
      <c r="N71" s="106">
        <v>0</v>
      </c>
      <c r="O71" s="7">
        <f>SUM(N71+'RSD C'!K71)</f>
        <v>0</v>
      </c>
      <c r="P71" s="106">
        <v>0</v>
      </c>
      <c r="Q71" s="7">
        <f>SUM(P71+'RSD D'!K71)</f>
        <v>0</v>
      </c>
      <c r="R71" s="15">
        <f>SUM(I71+K71+M71+O71+Q71)</f>
        <v>0</v>
      </c>
    </row>
    <row r="72" spans="3:18" ht="12.75">
      <c r="C72" s="12"/>
      <c r="D72" s="122"/>
      <c r="E72" s="122"/>
      <c r="H72" s="106"/>
      <c r="I72" s="7"/>
      <c r="J72" s="106"/>
      <c r="K72" s="7"/>
      <c r="L72" s="106"/>
      <c r="M72" s="7"/>
      <c r="N72" s="106"/>
      <c r="O72" s="7"/>
      <c r="P72" s="106"/>
      <c r="Q72" s="7"/>
      <c r="R72" s="15"/>
    </row>
    <row r="73" spans="1:18" ht="12.75">
      <c r="A73" s="1" t="s">
        <v>350</v>
      </c>
      <c r="C73" s="171">
        <f>SUM(BLB!K73+'RSD A'!K73+'RSD B'!K73+'RSD C'!K73+'RSD D'!K73)</f>
        <v>7910.06</v>
      </c>
      <c r="D73" s="1">
        <f>SUM(Gesamtübersicht!D73)</f>
        <v>0</v>
      </c>
      <c r="E73" s="26" t="e">
        <f>SUM(C73/D73)</f>
        <v>#DIV/0!</v>
      </c>
      <c r="H73" s="106">
        <v>0</v>
      </c>
      <c r="I73" s="7">
        <f>SUM(H73+BLB!K73)</f>
        <v>0</v>
      </c>
      <c r="J73" s="106">
        <v>0</v>
      </c>
      <c r="K73" s="7">
        <f>SUM(J73+'RSD A'!K73)</f>
        <v>0</v>
      </c>
      <c r="L73" s="106">
        <v>0</v>
      </c>
      <c r="M73" s="7">
        <f>SUM(L73+'RSD B'!K73)</f>
        <v>0</v>
      </c>
      <c r="N73" s="106">
        <v>10367.67</v>
      </c>
      <c r="O73" s="7">
        <f>SUM(N73+'RSD C'!K73)</f>
        <v>18024.18</v>
      </c>
      <c r="P73" s="106">
        <v>254.95</v>
      </c>
      <c r="Q73" s="7">
        <f>SUM(P73+'RSD D'!K73)</f>
        <v>508.5</v>
      </c>
      <c r="R73" s="15">
        <f>SUM(I73+K73+M73+O73+Q73)</f>
        <v>18532.68</v>
      </c>
    </row>
    <row r="74" spans="3:18" ht="12.75">
      <c r="C74" s="172"/>
      <c r="E74" s="26"/>
      <c r="H74" s="108">
        <v>874163.19</v>
      </c>
      <c r="I74" s="16">
        <f aca="true" t="shared" si="6" ref="I74:R74">SUM(I4:I73)</f>
        <v>982698.18</v>
      </c>
      <c r="J74" s="108">
        <v>2696449.71</v>
      </c>
      <c r="K74" s="16">
        <f t="shared" si="6"/>
        <v>3022550.2900000005</v>
      </c>
      <c r="L74" s="108">
        <v>3494587.3</v>
      </c>
      <c r="M74" s="16">
        <f t="shared" si="6"/>
        <v>4059460.75</v>
      </c>
      <c r="N74" s="108">
        <v>3252491.1</v>
      </c>
      <c r="O74" s="16">
        <f t="shared" si="6"/>
        <v>3663217.3</v>
      </c>
      <c r="P74" s="108">
        <v>1958702.42</v>
      </c>
      <c r="Q74" s="16">
        <f t="shared" si="6"/>
        <v>2223082.8</v>
      </c>
      <c r="R74" s="16">
        <f t="shared" si="6"/>
        <v>14084028.660000004</v>
      </c>
    </row>
    <row r="75" spans="2:18" ht="13.5" thickBot="1">
      <c r="B75" s="17" t="s">
        <v>81</v>
      </c>
      <c r="C75" s="9">
        <f>SUM(C4:C71)</f>
        <v>1683332.9599999997</v>
      </c>
      <c r="D75" s="13">
        <f>SUM(D4:D71)</f>
        <v>1087</v>
      </c>
      <c r="E75" s="173" t="s">
        <v>48</v>
      </c>
      <c r="F75" s="3"/>
      <c r="Q75" s="20" t="s">
        <v>98</v>
      </c>
      <c r="R75" s="16">
        <f>SUM(I74+K74+M74+O74+Q74+B23+C23)</f>
        <v>14084028.66</v>
      </c>
    </row>
    <row r="76" spans="1:2" ht="13.5" thickBot="1">
      <c r="A76" s="4" t="s">
        <v>40</v>
      </c>
      <c r="B76" s="141">
        <v>40063</v>
      </c>
    </row>
    <row r="77" spans="1:6" ht="12.75">
      <c r="A77" s="4"/>
      <c r="B77" s="1"/>
      <c r="C77" s="89" t="s">
        <v>82</v>
      </c>
      <c r="D77" s="140" t="s">
        <v>228</v>
      </c>
      <c r="E77" s="3" t="s">
        <v>229</v>
      </c>
      <c r="F77" s="4" t="s">
        <v>232</v>
      </c>
    </row>
    <row r="78" spans="1:6" ht="12.75">
      <c r="A78" s="18" t="s">
        <v>80</v>
      </c>
      <c r="C78" s="90" t="s">
        <v>298</v>
      </c>
      <c r="D78" s="4">
        <v>2009</v>
      </c>
      <c r="E78" s="5" t="s">
        <v>230</v>
      </c>
      <c r="F78" s="4" t="s">
        <v>233</v>
      </c>
    </row>
    <row r="79" spans="1:6" ht="12.75">
      <c r="A79" s="18" t="s">
        <v>66</v>
      </c>
      <c r="B79" s="93">
        <f>SUM(R4+R5)</f>
        <v>310780.12000000005</v>
      </c>
      <c r="C79" s="19">
        <f>SUM(B79/F3*12)</f>
        <v>466170.18000000005</v>
      </c>
      <c r="D79" s="92">
        <v>300000</v>
      </c>
      <c r="E79" s="26">
        <f>SUM(D79-C79)</f>
        <v>-166170.18000000005</v>
      </c>
      <c r="F79" s="26">
        <f>SUM(D79-B79)</f>
        <v>-10780.120000000054</v>
      </c>
    </row>
    <row r="80" spans="1:6" ht="12.75">
      <c r="A80" s="18" t="s">
        <v>67</v>
      </c>
      <c r="B80" s="93">
        <f>SUM(R6)</f>
        <v>69773.01</v>
      </c>
      <c r="C80" s="19">
        <f>SUM(B80/F3*12)</f>
        <v>104659.51499999998</v>
      </c>
      <c r="D80" s="92">
        <v>80000</v>
      </c>
      <c r="E80" s="26">
        <f aca="true" t="shared" si="7" ref="E80:E96">SUM(D80-C80)</f>
        <v>-24659.514999999985</v>
      </c>
      <c r="F80" s="26">
        <f aca="true" t="shared" si="8" ref="F80:F96">SUM(D80-B80)</f>
        <v>10226.990000000005</v>
      </c>
    </row>
    <row r="81" spans="1:6" ht="12.75">
      <c r="A81" s="18" t="s">
        <v>68</v>
      </c>
      <c r="B81" s="93">
        <f>SUM(R7+R8+R10)</f>
        <v>490060.17999999993</v>
      </c>
      <c r="C81" s="19">
        <f>SUM(B81/F3*12)</f>
        <v>735090.2699999999</v>
      </c>
      <c r="D81" s="92">
        <v>600000</v>
      </c>
      <c r="E81" s="26">
        <f t="shared" si="7"/>
        <v>-135090.2699999999</v>
      </c>
      <c r="F81" s="26">
        <f t="shared" si="8"/>
        <v>109939.82000000007</v>
      </c>
    </row>
    <row r="82" spans="1:6" ht="12.75">
      <c r="A82" s="18" t="s">
        <v>69</v>
      </c>
      <c r="B82" s="93">
        <f>SUM(R9)</f>
        <v>66203.48</v>
      </c>
      <c r="C82" s="19">
        <f>SUM(B82/F3*12)</f>
        <v>99305.22</v>
      </c>
      <c r="D82" s="92">
        <v>75000</v>
      </c>
      <c r="E82" s="26">
        <f t="shared" si="7"/>
        <v>-24305.22</v>
      </c>
      <c r="F82" s="26">
        <f t="shared" si="8"/>
        <v>8796.520000000004</v>
      </c>
    </row>
    <row r="83" spans="1:6" ht="12.75">
      <c r="A83" s="18" t="s">
        <v>70</v>
      </c>
      <c r="B83" s="93">
        <f>SUM(R12+R13+R17+R18+R20+R55+R62+R63)</f>
        <v>543316.87</v>
      </c>
      <c r="C83" s="19">
        <f>SUM(B83/F3*12)</f>
        <v>814975.3049999999</v>
      </c>
      <c r="D83" s="92">
        <v>600000</v>
      </c>
      <c r="E83" s="26">
        <f>SUM(D83-C83)</f>
        <v>-214975.30499999993</v>
      </c>
      <c r="F83" s="26">
        <f t="shared" si="8"/>
        <v>56683.130000000005</v>
      </c>
    </row>
    <row r="84" spans="1:6" ht="12.75">
      <c r="A84" s="18" t="s">
        <v>71</v>
      </c>
      <c r="B84" s="93">
        <f>SUM(R14)</f>
        <v>155855.18</v>
      </c>
      <c r="C84" s="19">
        <f>SUM(B84/F3*12)</f>
        <v>233782.77</v>
      </c>
      <c r="D84" s="92">
        <v>260000</v>
      </c>
      <c r="E84" s="26">
        <f t="shared" si="7"/>
        <v>26217.23000000001</v>
      </c>
      <c r="F84" s="26">
        <f t="shared" si="8"/>
        <v>104144.82</v>
      </c>
    </row>
    <row r="85" spans="1:6" ht="12.75">
      <c r="A85" s="18" t="s">
        <v>72</v>
      </c>
      <c r="B85" s="93">
        <f>SUM(R15)</f>
        <v>315305.41000000003</v>
      </c>
      <c r="C85" s="19">
        <f>SUM(B85/F3*12)</f>
        <v>472958.11500000005</v>
      </c>
      <c r="D85" s="92">
        <v>379000</v>
      </c>
      <c r="E85" s="26">
        <f t="shared" si="7"/>
        <v>-93958.11500000005</v>
      </c>
      <c r="F85" s="26">
        <f t="shared" si="8"/>
        <v>63694.58999999997</v>
      </c>
    </row>
    <row r="86" spans="1:6" ht="12.75">
      <c r="A86" s="18" t="s">
        <v>73</v>
      </c>
      <c r="B86" s="93">
        <f>SUM(R16)</f>
        <v>1441128.8699999999</v>
      </c>
      <c r="C86" s="19">
        <f>SUM(B86/F3*12)</f>
        <v>2161693.3049999997</v>
      </c>
      <c r="D86" s="92">
        <v>1391000</v>
      </c>
      <c r="E86" s="26">
        <f t="shared" si="7"/>
        <v>-770693.3049999997</v>
      </c>
      <c r="F86" s="26">
        <f t="shared" si="8"/>
        <v>-50128.86999999988</v>
      </c>
    </row>
    <row r="87" spans="1:6" ht="12.75">
      <c r="A87" s="18" t="s">
        <v>74</v>
      </c>
      <c r="B87" s="93">
        <f>SUM(R25+R26+R27+R28)</f>
        <v>938881.4</v>
      </c>
      <c r="C87" s="19">
        <f>SUM(B87/F3*12)</f>
        <v>1408322.1</v>
      </c>
      <c r="D87" s="92">
        <v>1200000</v>
      </c>
      <c r="E87" s="26">
        <f t="shared" si="7"/>
        <v>-208322.1000000001</v>
      </c>
      <c r="F87" s="26">
        <f t="shared" si="8"/>
        <v>261118.59999999998</v>
      </c>
    </row>
    <row r="88" spans="1:6" ht="12.75">
      <c r="A88" s="18" t="s">
        <v>75</v>
      </c>
      <c r="B88" s="93">
        <f>SUM(R30+R31+R32+R33+R34+R35+R36+R37+R38)</f>
        <v>1499895.08</v>
      </c>
      <c r="C88" s="19">
        <f>SUM(B88/F3*12)</f>
        <v>2249842.62</v>
      </c>
      <c r="D88" s="92">
        <v>2685000</v>
      </c>
      <c r="E88" s="26">
        <f t="shared" si="7"/>
        <v>435157.3799999999</v>
      </c>
      <c r="F88" s="26">
        <f t="shared" si="8"/>
        <v>1185104.92</v>
      </c>
    </row>
    <row r="89" spans="1:6" ht="12.75">
      <c r="A89" s="18" t="s">
        <v>76</v>
      </c>
      <c r="B89" s="93">
        <f>SUM(R40+R44+R61)</f>
        <v>305260.58</v>
      </c>
      <c r="C89" s="19">
        <f>SUM(B89/F3*12)</f>
        <v>457890.87</v>
      </c>
      <c r="D89" s="92">
        <v>1569000</v>
      </c>
      <c r="E89" s="26">
        <f t="shared" si="7"/>
        <v>1111109.13</v>
      </c>
      <c r="F89" s="26">
        <f t="shared" si="8"/>
        <v>1263739.42</v>
      </c>
    </row>
    <row r="90" spans="1:6" ht="12.75">
      <c r="A90" s="18" t="s">
        <v>77</v>
      </c>
      <c r="B90" s="93">
        <f>SUM(R41+R42+R43+R45+R46+R56+R57+R58+R59+R60)</f>
        <v>4680101.239999999</v>
      </c>
      <c r="C90" s="19">
        <f>SUM(B90/F3*12)</f>
        <v>7020151.859999999</v>
      </c>
      <c r="D90" s="92">
        <v>5900000</v>
      </c>
      <c r="E90" s="26">
        <f t="shared" si="7"/>
        <v>-1120151.8599999994</v>
      </c>
      <c r="F90" s="26">
        <f t="shared" si="8"/>
        <v>1219898.7600000007</v>
      </c>
    </row>
    <row r="91" spans="1:6" ht="12.75">
      <c r="A91" s="18" t="s">
        <v>78</v>
      </c>
      <c r="B91" s="93">
        <f>SUM(R51+R52+R65)</f>
        <v>97953.3</v>
      </c>
      <c r="C91" s="19">
        <f>SUM(B91/F3*12)</f>
        <v>146929.95</v>
      </c>
      <c r="D91" s="92">
        <v>230000</v>
      </c>
      <c r="E91" s="26">
        <f t="shared" si="7"/>
        <v>83070.04999999999</v>
      </c>
      <c r="F91" s="26">
        <f t="shared" si="8"/>
        <v>132046.7</v>
      </c>
    </row>
    <row r="92" spans="1:6" ht="12.75">
      <c r="A92" s="18" t="s">
        <v>79</v>
      </c>
      <c r="B92" s="93">
        <f>SUM(R67+R68+R69+R70+R71)</f>
        <v>50706.770000000004</v>
      </c>
      <c r="C92" s="19">
        <f>SUM(B92/F3*12)</f>
        <v>76060.155</v>
      </c>
      <c r="D92" s="92">
        <v>80000</v>
      </c>
      <c r="E92" s="26">
        <f t="shared" si="7"/>
        <v>3939.845000000001</v>
      </c>
      <c r="F92" s="26">
        <f t="shared" si="8"/>
        <v>29293.229999999996</v>
      </c>
    </row>
    <row r="93" spans="1:6" ht="12.75">
      <c r="A93" s="18" t="s">
        <v>159</v>
      </c>
      <c r="B93" s="93">
        <f>SUM(R23)</f>
        <v>133019.34</v>
      </c>
      <c r="C93" s="19">
        <f>SUM(B93/F3*12)</f>
        <v>199529.01</v>
      </c>
      <c r="D93" s="92">
        <v>209000</v>
      </c>
      <c r="E93" s="26">
        <f t="shared" si="7"/>
        <v>9470.98999999999</v>
      </c>
      <c r="F93" s="26">
        <f t="shared" si="8"/>
        <v>75980.66</v>
      </c>
    </row>
    <row r="94" spans="1:6" ht="12.75">
      <c r="A94" s="18" t="s">
        <v>226</v>
      </c>
      <c r="B94" s="93">
        <f>SUM(R47+R48+R49+R50+R53+R64)</f>
        <v>2967255.15</v>
      </c>
      <c r="C94" s="19">
        <f>SUM(B94/F3*12)</f>
        <v>4450882.725</v>
      </c>
      <c r="D94" s="92">
        <v>4000000</v>
      </c>
      <c r="E94" s="26">
        <f t="shared" si="7"/>
        <v>-450882.7249999996</v>
      </c>
      <c r="F94" s="26">
        <f t="shared" si="8"/>
        <v>1032744.8500000001</v>
      </c>
    </row>
    <row r="95" spans="1:6" ht="12.75">
      <c r="A95" s="18" t="s">
        <v>225</v>
      </c>
      <c r="B95" s="93">
        <f>SUM(R19+R21+R22)</f>
        <v>0</v>
      </c>
      <c r="C95" s="19">
        <f>SUM(B95/F3*12)</f>
        <v>0</v>
      </c>
      <c r="D95" s="92">
        <v>0</v>
      </c>
      <c r="E95" s="26">
        <f t="shared" si="7"/>
        <v>0</v>
      </c>
      <c r="F95" s="26">
        <f t="shared" si="8"/>
        <v>0</v>
      </c>
    </row>
    <row r="96" spans="1:6" ht="12.75">
      <c r="A96" s="18" t="s">
        <v>353</v>
      </c>
      <c r="B96" s="93">
        <f>SUM(R73)</f>
        <v>18532.68</v>
      </c>
      <c r="C96" s="19">
        <f>SUM(B96/F3*12)</f>
        <v>27799.02</v>
      </c>
      <c r="D96" s="92">
        <v>100000</v>
      </c>
      <c r="E96" s="26">
        <f t="shared" si="7"/>
        <v>72200.98</v>
      </c>
      <c r="F96" s="26">
        <f t="shared" si="8"/>
        <v>81467.32</v>
      </c>
    </row>
    <row r="97" spans="1:6" ht="12.75">
      <c r="A97" s="4"/>
      <c r="B97" s="94">
        <f>SUM(B79:B95)</f>
        <v>14065495.98</v>
      </c>
      <c r="C97" s="91">
        <f>SUM(C79:C95)</f>
        <v>21098243.969999995</v>
      </c>
      <c r="D97" s="9">
        <f>SUM(D79:D95)</f>
        <v>19558000</v>
      </c>
      <c r="E97" s="9">
        <f>SUM(E79:E95)</f>
        <v>-1540243.969999999</v>
      </c>
      <c r="F97" s="9">
        <f>SUM(F79:F95)</f>
        <v>5492504.020000001</v>
      </c>
    </row>
    <row r="98" spans="2:4" ht="12.75">
      <c r="B98" s="4"/>
      <c r="D98"/>
    </row>
    <row r="99" ht="3.75" customHeight="1"/>
    <row r="100" spans="1:6" ht="12.75">
      <c r="A100" s="49" t="s">
        <v>234</v>
      </c>
      <c r="B100" s="95">
        <f>SUM(B83+B84+B85+B86+B87+B88+B89+B90+B91+B92+B94+B95+B96)</f>
        <v>13014192.53</v>
      </c>
      <c r="C100" s="95">
        <f>SUM(C83+C84+C85+C86+C87+C88+C89+C90+C91+C92+C94+C95+C96)</f>
        <v>19521288.794999998</v>
      </c>
      <c r="D100" s="95">
        <f>SUM(D83+D84+D85+D86+D87+D88+D89+D90+D91+D92+D94+D95+D96)</f>
        <v>18394000</v>
      </c>
      <c r="E100" s="96">
        <f>SUM(E83+E84+E85+E86+E87+E88+E89+E90+E91+E92+E94+E95+E96)</f>
        <v>-1127288.794999999</v>
      </c>
      <c r="F100" s="95">
        <f>SUM(F83+F84+F85+F86+F87+F88+F89+F90+F91+F92+F94+F95+F96)</f>
        <v>5379807.470000001</v>
      </c>
    </row>
    <row r="101" ht="12.75">
      <c r="A101" s="49" t="s">
        <v>235</v>
      </c>
    </row>
    <row r="102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August
  2009</oddHeader>
    <oddFooter>&amp;R&amp;F&amp;A</oddFooter>
  </headerFooter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18" t="s">
        <v>86</v>
      </c>
      <c r="D1" s="63" t="s">
        <v>155</v>
      </c>
      <c r="E1" s="28"/>
      <c r="F1" s="22" t="s">
        <v>37</v>
      </c>
      <c r="G1" s="22" t="s">
        <v>102</v>
      </c>
    </row>
    <row r="2" spans="1:11" ht="12.75">
      <c r="A2" s="4" t="s">
        <v>104</v>
      </c>
      <c r="B2" s="4" t="s">
        <v>0</v>
      </c>
      <c r="D2" s="4" t="s">
        <v>156</v>
      </c>
      <c r="E2" s="22"/>
      <c r="F2" s="22" t="s">
        <v>100</v>
      </c>
      <c r="G2" s="22" t="s">
        <v>103</v>
      </c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31"/>
      <c r="D4" s="50"/>
      <c r="E4" s="112">
        <f>SUM(C4:D4)</f>
        <v>0</v>
      </c>
      <c r="F4" s="27"/>
      <c r="G4" s="35">
        <f>SUM(E4-F4)</f>
        <v>0</v>
      </c>
      <c r="H4" t="s">
        <v>42</v>
      </c>
      <c r="I4" s="18" t="s">
        <v>265</v>
      </c>
      <c r="J4" s="1" t="s">
        <v>263</v>
      </c>
      <c r="K4" s="98"/>
      <c r="L4" t="s">
        <v>65</v>
      </c>
    </row>
    <row r="5" spans="1:12" ht="12.75">
      <c r="A5" s="18" t="s">
        <v>262</v>
      </c>
      <c r="B5" t="s">
        <v>284</v>
      </c>
      <c r="C5" s="31"/>
      <c r="D5" s="50"/>
      <c r="E5" s="112">
        <f aca="true" t="shared" si="0" ref="E5:E10">SUM(C5:D5)</f>
        <v>0</v>
      </c>
      <c r="F5" s="112"/>
      <c r="G5" s="35">
        <f>SUM(E5-F5)</f>
        <v>0</v>
      </c>
      <c r="H5" t="s">
        <v>43</v>
      </c>
      <c r="I5" s="18" t="s">
        <v>266</v>
      </c>
      <c r="J5" s="1" t="s">
        <v>264</v>
      </c>
      <c r="K5" s="98"/>
      <c r="L5" t="s">
        <v>65</v>
      </c>
    </row>
    <row r="6" spans="1:12" ht="12.75">
      <c r="A6" s="18" t="s">
        <v>6</v>
      </c>
      <c r="B6" t="s">
        <v>285</v>
      </c>
      <c r="C6" s="31">
        <v>1</v>
      </c>
      <c r="D6" s="50">
        <v>1</v>
      </c>
      <c r="E6" s="112">
        <f t="shared" si="0"/>
        <v>2</v>
      </c>
      <c r="F6" s="27">
        <v>5</v>
      </c>
      <c r="G6" s="35">
        <f>SUM(E6-F6)</f>
        <v>-3</v>
      </c>
      <c r="H6" t="s">
        <v>42</v>
      </c>
      <c r="I6" s="18" t="s">
        <v>109</v>
      </c>
      <c r="J6" s="1" t="s">
        <v>32</v>
      </c>
      <c r="K6" s="98">
        <v>912.08</v>
      </c>
      <c r="L6" t="s">
        <v>65</v>
      </c>
    </row>
    <row r="7" spans="1:12" ht="12.75">
      <c r="A7" s="18" t="s">
        <v>7</v>
      </c>
      <c r="B7" t="s">
        <v>286</v>
      </c>
      <c r="C7" s="31"/>
      <c r="D7" s="50"/>
      <c r="E7" s="112">
        <f t="shared" si="0"/>
        <v>0</v>
      </c>
      <c r="F7" s="27"/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/>
      <c r="L7" t="s">
        <v>65</v>
      </c>
    </row>
    <row r="8" spans="1:12" ht="12.75">
      <c r="A8" s="18" t="s">
        <v>7</v>
      </c>
      <c r="B8" t="s">
        <v>287</v>
      </c>
      <c r="C8" s="31"/>
      <c r="D8" s="50"/>
      <c r="E8" s="112">
        <f t="shared" si="0"/>
        <v>0</v>
      </c>
      <c r="F8" s="88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98"/>
      <c r="L8" t="s">
        <v>65</v>
      </c>
    </row>
    <row r="9" spans="1:12" ht="12.75">
      <c r="A9" s="18" t="s">
        <v>51</v>
      </c>
      <c r="B9" t="s">
        <v>52</v>
      </c>
      <c r="C9" s="31"/>
      <c r="D9" s="50">
        <v>1</v>
      </c>
      <c r="E9" s="112">
        <f t="shared" si="0"/>
        <v>1</v>
      </c>
      <c r="F9" s="27">
        <v>5</v>
      </c>
      <c r="G9" s="35">
        <f>SUM(E9-F9)</f>
        <v>-4</v>
      </c>
      <c r="H9" t="s">
        <v>42</v>
      </c>
      <c r="I9" s="18" t="s">
        <v>111</v>
      </c>
      <c r="J9" s="1" t="s">
        <v>53</v>
      </c>
      <c r="K9" s="98"/>
      <c r="L9" t="s">
        <v>65</v>
      </c>
    </row>
    <row r="10" spans="1:12" ht="12.75">
      <c r="A10" s="18" t="s">
        <v>61</v>
      </c>
      <c r="B10" t="s">
        <v>288</v>
      </c>
      <c r="C10" s="31"/>
      <c r="D10" s="50"/>
      <c r="E10" s="112">
        <f t="shared" si="0"/>
        <v>0</v>
      </c>
      <c r="F10" s="88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2" t="s">
        <v>120</v>
      </c>
      <c r="D11" s="112" t="s">
        <v>120</v>
      </c>
      <c r="E11" s="112" t="s">
        <v>120</v>
      </c>
      <c r="F11" s="27" t="s">
        <v>120</v>
      </c>
      <c r="G11" s="27" t="s">
        <v>120</v>
      </c>
      <c r="I11" s="18"/>
      <c r="K11" s="98" t="s">
        <v>120</v>
      </c>
    </row>
    <row r="12" spans="1:12" ht="12.75">
      <c r="A12" s="18" t="s">
        <v>130</v>
      </c>
      <c r="B12" t="s">
        <v>8</v>
      </c>
      <c r="C12" s="31"/>
      <c r="D12" s="50">
        <v>1</v>
      </c>
      <c r="E12" s="112">
        <f aca="true" t="shared" si="1" ref="E12:E23">SUM(C12:D12)</f>
        <v>1</v>
      </c>
      <c r="F12" s="88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98"/>
      <c r="L12" t="s">
        <v>65</v>
      </c>
    </row>
    <row r="13" spans="1:12" ht="12.75">
      <c r="A13" s="18" t="s">
        <v>130</v>
      </c>
      <c r="B13" t="s">
        <v>317</v>
      </c>
      <c r="C13" s="31"/>
      <c r="D13" s="50"/>
      <c r="E13" s="112">
        <f t="shared" si="1"/>
        <v>0</v>
      </c>
      <c r="F13" s="88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98"/>
      <c r="L13" t="s">
        <v>65</v>
      </c>
    </row>
    <row r="14" spans="1:12" ht="12.75">
      <c r="A14" s="18" t="s">
        <v>9</v>
      </c>
      <c r="B14" t="s">
        <v>10</v>
      </c>
      <c r="C14" s="31">
        <v>3</v>
      </c>
      <c r="D14" s="50"/>
      <c r="E14" s="112">
        <f t="shared" si="1"/>
        <v>3</v>
      </c>
      <c r="F14" s="27">
        <v>25</v>
      </c>
      <c r="G14" s="35">
        <f>SUM(E14+E15+E16+E19+E51-F14)</f>
        <v>-10</v>
      </c>
      <c r="H14" t="s">
        <v>42</v>
      </c>
      <c r="I14" s="18" t="s">
        <v>186</v>
      </c>
      <c r="J14" s="1" t="s">
        <v>19</v>
      </c>
      <c r="K14" s="98">
        <v>1458.04</v>
      </c>
      <c r="L14" t="s">
        <v>65</v>
      </c>
    </row>
    <row r="15" spans="1:12" ht="12.75">
      <c r="A15" s="18" t="s">
        <v>11</v>
      </c>
      <c r="B15" t="s">
        <v>292</v>
      </c>
      <c r="C15" s="31">
        <v>1</v>
      </c>
      <c r="D15" s="50">
        <v>2</v>
      </c>
      <c r="E15" s="112">
        <f t="shared" si="1"/>
        <v>3</v>
      </c>
      <c r="F15" s="88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98">
        <v>4995.45</v>
      </c>
      <c r="L15" t="s">
        <v>65</v>
      </c>
    </row>
    <row r="16" spans="1:12" ht="12.75">
      <c r="A16" s="18" t="s">
        <v>12</v>
      </c>
      <c r="B16" t="s">
        <v>13</v>
      </c>
      <c r="C16" s="31">
        <v>2</v>
      </c>
      <c r="D16" s="50">
        <v>6</v>
      </c>
      <c r="E16" s="112">
        <f t="shared" si="1"/>
        <v>8</v>
      </c>
      <c r="F16" s="88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98">
        <v>3741.78</v>
      </c>
      <c r="L16" t="s">
        <v>65</v>
      </c>
    </row>
    <row r="17" spans="1:12" ht="12.75">
      <c r="A17" s="18" t="s">
        <v>130</v>
      </c>
      <c r="B17" t="s">
        <v>310</v>
      </c>
      <c r="C17" s="111"/>
      <c r="D17" s="50"/>
      <c r="E17" s="112">
        <f t="shared" si="1"/>
        <v>0</v>
      </c>
      <c r="F17" s="88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98"/>
      <c r="L17" t="s">
        <v>65</v>
      </c>
    </row>
    <row r="18" spans="1:12" ht="12.75">
      <c r="A18" s="18" t="s">
        <v>130</v>
      </c>
      <c r="B18" t="s">
        <v>311</v>
      </c>
      <c r="C18" s="31">
        <v>1</v>
      </c>
      <c r="D18" s="50"/>
      <c r="E18" s="112">
        <f t="shared" si="1"/>
        <v>1</v>
      </c>
      <c r="F18" s="88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98"/>
      <c r="L18" t="s">
        <v>65</v>
      </c>
    </row>
    <row r="19" spans="1:12" ht="12.75">
      <c r="A19" s="18" t="s">
        <v>130</v>
      </c>
      <c r="B19" t="s">
        <v>293</v>
      </c>
      <c r="C19" s="31"/>
      <c r="D19" s="50"/>
      <c r="E19" s="112">
        <f t="shared" si="1"/>
        <v>0</v>
      </c>
      <c r="F19" s="88" t="s">
        <v>218</v>
      </c>
      <c r="G19" s="35" t="s">
        <v>220</v>
      </c>
      <c r="H19" t="s">
        <v>42</v>
      </c>
      <c r="I19" s="18" t="s">
        <v>186</v>
      </c>
      <c r="J19" s="1" t="s">
        <v>315</v>
      </c>
      <c r="K19" s="142"/>
      <c r="L19" t="s">
        <v>65</v>
      </c>
    </row>
    <row r="20" spans="1:255" ht="12.75">
      <c r="A20" s="18" t="s">
        <v>130</v>
      </c>
      <c r="B20" t="s">
        <v>312</v>
      </c>
      <c r="C20" s="31"/>
      <c r="D20" s="50"/>
      <c r="E20" s="112">
        <f t="shared" si="1"/>
        <v>0</v>
      </c>
      <c r="F20" s="88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142"/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130</v>
      </c>
      <c r="B21" t="s">
        <v>316</v>
      </c>
      <c r="C21" s="31"/>
      <c r="D21" s="50"/>
      <c r="E21" s="112">
        <f t="shared" si="1"/>
        <v>0</v>
      </c>
      <c r="F21" s="88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142"/>
      <c r="L21" t="s">
        <v>65</v>
      </c>
    </row>
    <row r="22" spans="1:12" ht="12.75">
      <c r="A22" s="18" t="s">
        <v>130</v>
      </c>
      <c r="B22" t="s">
        <v>309</v>
      </c>
      <c r="C22" s="31"/>
      <c r="D22" s="50"/>
      <c r="E22" s="112">
        <f t="shared" si="1"/>
        <v>0</v>
      </c>
      <c r="F22" s="112"/>
      <c r="G22" s="35">
        <f>SUM(E22-F22)</f>
        <v>0</v>
      </c>
      <c r="H22" t="s">
        <v>43</v>
      </c>
      <c r="I22" s="18" t="s">
        <v>282</v>
      </c>
      <c r="J22" s="1" t="s">
        <v>178</v>
      </c>
      <c r="K22" s="98"/>
      <c r="L22" t="s">
        <v>65</v>
      </c>
    </row>
    <row r="23" spans="1:12" ht="12.75">
      <c r="A23" s="18" t="s">
        <v>131</v>
      </c>
      <c r="B23" t="s">
        <v>326</v>
      </c>
      <c r="C23" s="31"/>
      <c r="D23" s="50"/>
      <c r="E23" s="112">
        <f t="shared" si="1"/>
        <v>0</v>
      </c>
      <c r="F23" s="112"/>
      <c r="G23" s="35">
        <f>SUM(E23-F23)</f>
        <v>0</v>
      </c>
      <c r="H23" t="s">
        <v>42</v>
      </c>
      <c r="I23" s="18" t="s">
        <v>165</v>
      </c>
      <c r="J23" s="1" t="s">
        <v>132</v>
      </c>
      <c r="K23" s="98"/>
      <c r="L23" t="s">
        <v>65</v>
      </c>
    </row>
    <row r="24" spans="1:11" ht="12.75">
      <c r="A24" s="18"/>
      <c r="C24" s="112" t="s">
        <v>120</v>
      </c>
      <c r="D24" s="112" t="s">
        <v>120</v>
      </c>
      <c r="E24" s="112" t="s">
        <v>120</v>
      </c>
      <c r="F24" s="27" t="s">
        <v>120</v>
      </c>
      <c r="G24" s="27" t="s">
        <v>120</v>
      </c>
      <c r="I24" s="18"/>
      <c r="K24" s="98" t="s">
        <v>120</v>
      </c>
    </row>
    <row r="25" spans="1:12" ht="12.75">
      <c r="A25" s="18" t="s">
        <v>14</v>
      </c>
      <c r="B25" t="s">
        <v>140</v>
      </c>
      <c r="C25" s="31">
        <v>5</v>
      </c>
      <c r="D25" s="50">
        <v>1</v>
      </c>
      <c r="E25" s="112">
        <f>SUM(C25:D25)</f>
        <v>6</v>
      </c>
      <c r="F25" s="27">
        <v>6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8">
        <v>9786.5</v>
      </c>
      <c r="L25" t="s">
        <v>65</v>
      </c>
    </row>
    <row r="26" spans="1:12" ht="12.75">
      <c r="A26" s="18" t="s">
        <v>14</v>
      </c>
      <c r="B26" t="s">
        <v>168</v>
      </c>
      <c r="C26" s="112" t="s">
        <v>119</v>
      </c>
      <c r="D26" s="112" t="s">
        <v>119</v>
      </c>
      <c r="E26" s="112" t="s">
        <v>119</v>
      </c>
      <c r="F26" s="88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98"/>
      <c r="L26" t="s">
        <v>65</v>
      </c>
    </row>
    <row r="27" spans="1:12" ht="12.75">
      <c r="A27" s="18" t="s">
        <v>14</v>
      </c>
      <c r="B27" t="s">
        <v>169</v>
      </c>
      <c r="C27" s="112" t="s">
        <v>119</v>
      </c>
      <c r="D27" s="112" t="s">
        <v>119</v>
      </c>
      <c r="E27" s="112" t="s">
        <v>119</v>
      </c>
      <c r="F27" s="88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88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98"/>
      <c r="L28" t="s">
        <v>65</v>
      </c>
    </row>
    <row r="29" spans="1:11" ht="12.75">
      <c r="A29" s="18"/>
      <c r="C29" s="112" t="s">
        <v>120</v>
      </c>
      <c r="D29" s="112" t="s">
        <v>120</v>
      </c>
      <c r="E29" s="112" t="s">
        <v>120</v>
      </c>
      <c r="F29" s="27" t="s">
        <v>120</v>
      </c>
      <c r="G29" s="27" t="s">
        <v>120</v>
      </c>
      <c r="I29" s="18"/>
      <c r="K29" s="98" t="s">
        <v>120</v>
      </c>
    </row>
    <row r="30" spans="1:12" ht="12.75">
      <c r="A30" s="18" t="s">
        <v>15</v>
      </c>
      <c r="B30" t="s">
        <v>141</v>
      </c>
      <c r="C30" s="31">
        <v>6</v>
      </c>
      <c r="D30" s="50">
        <v>1</v>
      </c>
      <c r="E30" s="112">
        <f aca="true" t="shared" si="2" ref="E30:E35">SUM(C30:D30)</f>
        <v>7</v>
      </c>
      <c r="F30" s="27">
        <v>45</v>
      </c>
      <c r="G30" s="35">
        <f>SUM(E30+E31+E32+E33+E34+E35-F30)</f>
        <v>-12</v>
      </c>
      <c r="H30" t="s">
        <v>43</v>
      </c>
      <c r="I30" s="18" t="s">
        <v>114</v>
      </c>
      <c r="J30" s="1" t="s">
        <v>33</v>
      </c>
      <c r="K30" s="98">
        <v>5380.5</v>
      </c>
      <c r="L30" t="s">
        <v>65</v>
      </c>
    </row>
    <row r="31" spans="1:12" ht="12.75">
      <c r="A31" s="18" t="s">
        <v>15</v>
      </c>
      <c r="B31" t="s">
        <v>170</v>
      </c>
      <c r="C31" s="31">
        <v>16</v>
      </c>
      <c r="D31" s="50">
        <v>9</v>
      </c>
      <c r="E31" s="112">
        <f t="shared" si="2"/>
        <v>25</v>
      </c>
      <c r="F31" s="88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98">
        <v>1458.97</v>
      </c>
      <c r="L31" t="s">
        <v>65</v>
      </c>
    </row>
    <row r="32" spans="1:12" ht="12.75">
      <c r="A32" s="18" t="s">
        <v>15</v>
      </c>
      <c r="B32" s="37" t="s">
        <v>323</v>
      </c>
      <c r="C32" s="31"/>
      <c r="D32" s="50"/>
      <c r="E32" s="112">
        <f t="shared" si="2"/>
        <v>0</v>
      </c>
      <c r="F32" s="88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98">
        <v>47254.02</v>
      </c>
      <c r="L32" t="s">
        <v>65</v>
      </c>
    </row>
    <row r="33" spans="1:12" ht="12.75">
      <c r="A33" s="18" t="s">
        <v>15</v>
      </c>
      <c r="B33" t="s">
        <v>324</v>
      </c>
      <c r="C33" s="31">
        <v>1</v>
      </c>
      <c r="D33" s="50"/>
      <c r="E33" s="112">
        <f t="shared" si="2"/>
        <v>1</v>
      </c>
      <c r="F33" s="88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98">
        <v>858.97</v>
      </c>
      <c r="L33" t="s">
        <v>65</v>
      </c>
    </row>
    <row r="34" spans="1:12" ht="12.75">
      <c r="A34" s="18" t="s">
        <v>15</v>
      </c>
      <c r="B34" s="37" t="s">
        <v>173</v>
      </c>
      <c r="C34" s="31"/>
      <c r="D34" s="50"/>
      <c r="E34" s="112">
        <f t="shared" si="2"/>
        <v>0</v>
      </c>
      <c r="F34" s="88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98">
        <v>744</v>
      </c>
      <c r="L34" t="s">
        <v>65</v>
      </c>
    </row>
    <row r="35" spans="1:12" ht="12.75">
      <c r="A35" s="18" t="s">
        <v>15</v>
      </c>
      <c r="B35" s="37" t="s">
        <v>172</v>
      </c>
      <c r="C35" s="31"/>
      <c r="D35" s="50"/>
      <c r="E35" s="112">
        <f t="shared" si="2"/>
        <v>0</v>
      </c>
      <c r="F35" s="88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119</v>
      </c>
      <c r="D36" s="112" t="s">
        <v>119</v>
      </c>
      <c r="E36" s="112" t="s">
        <v>119</v>
      </c>
      <c r="F36" s="88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98">
        <v>5239.46</v>
      </c>
      <c r="L36" t="s">
        <v>65</v>
      </c>
    </row>
    <row r="37" spans="1:12" ht="12.75">
      <c r="A37" s="18" t="s">
        <v>15</v>
      </c>
      <c r="B37" t="s">
        <v>133</v>
      </c>
      <c r="C37" s="112" t="s">
        <v>119</v>
      </c>
      <c r="D37" s="112" t="s">
        <v>119</v>
      </c>
      <c r="E37" s="112" t="s">
        <v>119</v>
      </c>
      <c r="F37" s="88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98">
        <v>234</v>
      </c>
      <c r="L37" t="s">
        <v>65</v>
      </c>
    </row>
    <row r="38" spans="1:12" ht="12.75">
      <c r="A38" s="18" t="s">
        <v>15</v>
      </c>
      <c r="B38" t="s">
        <v>135</v>
      </c>
      <c r="C38" s="112" t="s">
        <v>119</v>
      </c>
      <c r="D38" s="112" t="s">
        <v>119</v>
      </c>
      <c r="E38" s="112" t="s">
        <v>119</v>
      </c>
      <c r="F38" s="88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98">
        <v>19.8</v>
      </c>
      <c r="L38" t="s">
        <v>65</v>
      </c>
    </row>
    <row r="39" spans="1:11" ht="12.75">
      <c r="A39" s="18"/>
      <c r="C39" s="112" t="s">
        <v>120</v>
      </c>
      <c r="D39" s="112" t="s">
        <v>120</v>
      </c>
      <c r="E39" s="112" t="s">
        <v>120</v>
      </c>
      <c r="F39" s="27" t="s">
        <v>120</v>
      </c>
      <c r="G39" s="27" t="s">
        <v>120</v>
      </c>
      <c r="I39" s="18"/>
      <c r="K39" s="98" t="s">
        <v>120</v>
      </c>
    </row>
    <row r="40" spans="1:12" ht="12.75">
      <c r="A40" s="18" t="s">
        <v>16</v>
      </c>
      <c r="B40" t="s">
        <v>331</v>
      </c>
      <c r="C40" s="31"/>
      <c r="D40" s="50"/>
      <c r="E40" s="112">
        <f aca="true" t="shared" si="3" ref="E40:E53">SUM(C40:D40)</f>
        <v>0</v>
      </c>
      <c r="F40" s="112"/>
      <c r="G40" s="35">
        <f>SUM(E40+E44+E61-F40)</f>
        <v>0</v>
      </c>
      <c r="H40" t="s">
        <v>43</v>
      </c>
      <c r="I40" s="18" t="s">
        <v>257</v>
      </c>
      <c r="J40" s="1" t="s">
        <v>118</v>
      </c>
      <c r="K40" s="98"/>
      <c r="L40" t="s">
        <v>65</v>
      </c>
    </row>
    <row r="41" spans="1:12" ht="12.75">
      <c r="A41" s="18" t="s">
        <v>16</v>
      </c>
      <c r="B41" t="s">
        <v>332</v>
      </c>
      <c r="C41" s="31"/>
      <c r="D41" s="50"/>
      <c r="E41" s="112">
        <f t="shared" si="3"/>
        <v>0</v>
      </c>
      <c r="F41" s="112"/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333</v>
      </c>
      <c r="C42" s="31"/>
      <c r="D42" s="50"/>
      <c r="E42" s="112">
        <f t="shared" si="3"/>
        <v>0</v>
      </c>
      <c r="F42" s="112"/>
      <c r="G42" s="35">
        <f>SUM(E42+E59-F42)</f>
        <v>0</v>
      </c>
      <c r="H42" t="s">
        <v>43</v>
      </c>
      <c r="I42" s="18" t="s">
        <v>267</v>
      </c>
      <c r="J42" s="1" t="s">
        <v>27</v>
      </c>
      <c r="K42" s="98"/>
      <c r="L42" t="s">
        <v>65</v>
      </c>
    </row>
    <row r="43" spans="1:12" ht="12.75">
      <c r="A43" s="18" t="s">
        <v>16</v>
      </c>
      <c r="B43" t="s">
        <v>336</v>
      </c>
      <c r="C43" s="31"/>
      <c r="D43" s="50">
        <v>2</v>
      </c>
      <c r="E43" s="112">
        <f t="shared" si="3"/>
        <v>2</v>
      </c>
      <c r="F43" s="112">
        <v>4</v>
      </c>
      <c r="G43" s="35">
        <f>SUM(E43+E46+E56+E57-F43)</f>
        <v>-1</v>
      </c>
      <c r="H43" t="s">
        <v>43</v>
      </c>
      <c r="I43" s="18" t="s">
        <v>268</v>
      </c>
      <c r="J43" s="1" t="s">
        <v>28</v>
      </c>
      <c r="K43" s="98">
        <v>9217.25</v>
      </c>
      <c r="L43" t="s">
        <v>65</v>
      </c>
    </row>
    <row r="44" spans="1:12" ht="12.75">
      <c r="A44" s="18" t="s">
        <v>16</v>
      </c>
      <c r="B44" t="s">
        <v>337</v>
      </c>
      <c r="C44" s="31"/>
      <c r="D44" s="50"/>
      <c r="E44" s="112">
        <f t="shared" si="3"/>
        <v>0</v>
      </c>
      <c r="F44" s="88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335</v>
      </c>
      <c r="C45" s="31">
        <v>2</v>
      </c>
      <c r="D45" s="50">
        <v>1</v>
      </c>
      <c r="E45" s="112">
        <f t="shared" si="3"/>
        <v>3</v>
      </c>
      <c r="F45" s="112">
        <v>3</v>
      </c>
      <c r="G45" s="35">
        <f>SUM(E45+E58-F45)</f>
        <v>0</v>
      </c>
      <c r="H45" t="s">
        <v>43</v>
      </c>
      <c r="I45" s="18" t="s">
        <v>269</v>
      </c>
      <c r="J45" s="1" t="s">
        <v>29</v>
      </c>
      <c r="K45" s="98">
        <v>2845.68</v>
      </c>
      <c r="L45" t="s">
        <v>65</v>
      </c>
    </row>
    <row r="46" spans="1:12" ht="12.75">
      <c r="A46" s="18" t="s">
        <v>16</v>
      </c>
      <c r="B46" t="s">
        <v>338</v>
      </c>
      <c r="C46" s="31"/>
      <c r="D46" s="50"/>
      <c r="E46" s="112">
        <f t="shared" si="3"/>
        <v>0</v>
      </c>
      <c r="F46" s="88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98"/>
      <c r="L46" t="s">
        <v>65</v>
      </c>
    </row>
    <row r="47" spans="1:12" ht="12.75">
      <c r="A47" s="18" t="s">
        <v>16</v>
      </c>
      <c r="B47" t="s">
        <v>339</v>
      </c>
      <c r="C47" s="31"/>
      <c r="D47" s="50"/>
      <c r="E47" s="112">
        <f t="shared" si="3"/>
        <v>0</v>
      </c>
      <c r="F47" s="27"/>
      <c r="G47" s="35">
        <f>SUM(E47-F47)</f>
        <v>0</v>
      </c>
      <c r="H47" t="s">
        <v>43</v>
      </c>
      <c r="I47" s="18" t="s">
        <v>270</v>
      </c>
      <c r="J47" s="1" t="s">
        <v>179</v>
      </c>
      <c r="K47" s="98"/>
      <c r="L47" t="s">
        <v>65</v>
      </c>
    </row>
    <row r="48" spans="1:12" ht="12.75">
      <c r="A48" s="18" t="s">
        <v>16</v>
      </c>
      <c r="B48" t="s">
        <v>340</v>
      </c>
      <c r="C48" s="31"/>
      <c r="D48" s="50"/>
      <c r="E48" s="112">
        <f t="shared" si="3"/>
        <v>0</v>
      </c>
      <c r="F48" s="112"/>
      <c r="G48" s="35">
        <f aca="true" t="shared" si="4" ref="G48:G53">SUM(E48-F48)</f>
        <v>0</v>
      </c>
      <c r="H48" t="s">
        <v>43</v>
      </c>
      <c r="I48" s="18" t="s">
        <v>271</v>
      </c>
      <c r="J48" s="1" t="s">
        <v>180</v>
      </c>
      <c r="K48" s="98"/>
      <c r="L48" t="s">
        <v>65</v>
      </c>
    </row>
    <row r="49" spans="1:12" ht="12.75">
      <c r="A49" s="18" t="s">
        <v>16</v>
      </c>
      <c r="B49" t="s">
        <v>341</v>
      </c>
      <c r="C49" s="31"/>
      <c r="D49" s="50"/>
      <c r="E49" s="112">
        <f t="shared" si="3"/>
        <v>0</v>
      </c>
      <c r="F49" s="112"/>
      <c r="G49" s="35">
        <f t="shared" si="4"/>
        <v>0</v>
      </c>
      <c r="H49" t="s">
        <v>43</v>
      </c>
      <c r="I49" s="18" t="s">
        <v>272</v>
      </c>
      <c r="J49" s="1" t="s">
        <v>181</v>
      </c>
      <c r="K49" s="98"/>
      <c r="L49" t="s">
        <v>65</v>
      </c>
    </row>
    <row r="50" spans="1:12" ht="12.75">
      <c r="A50" s="18" t="s">
        <v>16</v>
      </c>
      <c r="B50" t="s">
        <v>342</v>
      </c>
      <c r="C50" s="31"/>
      <c r="D50" s="50"/>
      <c r="E50" s="112">
        <f t="shared" si="3"/>
        <v>0</v>
      </c>
      <c r="F50" s="112"/>
      <c r="G50" s="35">
        <f t="shared" si="4"/>
        <v>0</v>
      </c>
      <c r="H50" t="s">
        <v>43</v>
      </c>
      <c r="I50" s="18" t="s">
        <v>273</v>
      </c>
      <c r="J50" s="1" t="s">
        <v>182</v>
      </c>
      <c r="K50" s="98"/>
      <c r="L50" t="s">
        <v>65</v>
      </c>
    </row>
    <row r="51" spans="1:12" ht="12.75">
      <c r="A51" s="18" t="s">
        <v>17</v>
      </c>
      <c r="B51" t="s">
        <v>174</v>
      </c>
      <c r="C51" s="31"/>
      <c r="D51" s="50">
        <v>1</v>
      </c>
      <c r="E51" s="112">
        <f t="shared" si="3"/>
        <v>1</v>
      </c>
      <c r="F51" s="88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98">
        <v>6269.44</v>
      </c>
      <c r="L51" t="s">
        <v>65</v>
      </c>
    </row>
    <row r="52" spans="1:12" ht="12.75">
      <c r="A52" s="18" t="s">
        <v>17</v>
      </c>
      <c r="B52" t="s">
        <v>319</v>
      </c>
      <c r="C52" s="111"/>
      <c r="D52" s="50"/>
      <c r="E52" s="112">
        <f t="shared" si="3"/>
        <v>0</v>
      </c>
      <c r="F52" s="27"/>
      <c r="G52" s="35">
        <f t="shared" si="4"/>
        <v>0</v>
      </c>
      <c r="H52" t="s">
        <v>43</v>
      </c>
      <c r="I52" s="147" t="s">
        <v>274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185</v>
      </c>
      <c r="C53" s="31"/>
      <c r="D53" s="50"/>
      <c r="E53" s="112">
        <f t="shared" si="3"/>
        <v>0</v>
      </c>
      <c r="F53" s="35"/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98"/>
      <c r="L53" t="s">
        <v>65</v>
      </c>
    </row>
    <row r="54" spans="1:11" ht="12.75">
      <c r="A54" s="18"/>
      <c r="C54" s="112" t="s">
        <v>120</v>
      </c>
      <c r="D54" s="112" t="s">
        <v>120</v>
      </c>
      <c r="E54" s="112" t="s">
        <v>120</v>
      </c>
      <c r="F54" s="27" t="s">
        <v>120</v>
      </c>
      <c r="G54" s="27" t="s">
        <v>120</v>
      </c>
      <c r="I54" s="18"/>
      <c r="K54" s="98" t="s">
        <v>120</v>
      </c>
    </row>
    <row r="55" spans="1:12" ht="12.75">
      <c r="A55" s="18" t="s">
        <v>18</v>
      </c>
      <c r="B55" t="s">
        <v>8</v>
      </c>
      <c r="C55" s="31">
        <v>8</v>
      </c>
      <c r="D55" s="50">
        <v>2</v>
      </c>
      <c r="E55" s="112">
        <f aca="true" t="shared" si="5" ref="E55:E65">SUM(C55:D55)</f>
        <v>10</v>
      </c>
      <c r="F55" s="27">
        <v>29</v>
      </c>
      <c r="G55" s="35">
        <f>SUM(E55+E12+E13+E17+E18+E20+E62+E63-F55)</f>
        <v>-13</v>
      </c>
      <c r="H55" t="s">
        <v>42</v>
      </c>
      <c r="I55" s="18" t="s">
        <v>112</v>
      </c>
      <c r="J55" s="1" t="s">
        <v>117</v>
      </c>
      <c r="K55" s="98">
        <v>2215.76</v>
      </c>
      <c r="L55" t="s">
        <v>65</v>
      </c>
    </row>
    <row r="56" spans="1:12" ht="12.75">
      <c r="A56" s="18" t="s">
        <v>18</v>
      </c>
      <c r="B56" t="s">
        <v>343</v>
      </c>
      <c r="C56" s="31">
        <v>1</v>
      </c>
      <c r="D56" s="50"/>
      <c r="E56" s="112">
        <f t="shared" si="5"/>
        <v>1</v>
      </c>
      <c r="F56" s="88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98"/>
      <c r="L56" t="s">
        <v>65</v>
      </c>
    </row>
    <row r="57" spans="1:255" ht="12.75">
      <c r="A57" s="18" t="s">
        <v>18</v>
      </c>
      <c r="B57" t="s">
        <v>334</v>
      </c>
      <c r="C57" s="31"/>
      <c r="D57" s="50"/>
      <c r="E57" s="112">
        <f t="shared" si="5"/>
        <v>0</v>
      </c>
      <c r="F57" s="88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98"/>
      <c r="L57" t="s">
        <v>65</v>
      </c>
      <c r="M57" s="18"/>
      <c r="O57" s="18"/>
      <c r="Q57" s="18"/>
      <c r="S57" s="18"/>
      <c r="U57" s="18"/>
      <c r="W57" s="18"/>
      <c r="Y57" s="18"/>
      <c r="AA57" s="18"/>
      <c r="AC57" s="18"/>
      <c r="AE57" s="18"/>
      <c r="AG57" s="18"/>
      <c r="AI57" s="18"/>
      <c r="AK57" s="18"/>
      <c r="AM57" s="18"/>
      <c r="AO57" s="18"/>
      <c r="AQ57" s="18"/>
      <c r="AS57" s="18"/>
      <c r="AU57" s="18"/>
      <c r="AW57" s="18"/>
      <c r="AY57" s="18"/>
      <c r="BA57" s="18"/>
      <c r="BC57" s="18"/>
      <c r="BE57" s="18"/>
      <c r="BG57" s="18"/>
      <c r="BI57" s="18"/>
      <c r="BK57" s="18"/>
      <c r="BM57" s="18"/>
      <c r="BO57" s="18"/>
      <c r="BQ57" s="18"/>
      <c r="BS57" s="18"/>
      <c r="BU57" s="18"/>
      <c r="BW57" s="18"/>
      <c r="BY57" s="18"/>
      <c r="CA57" s="18"/>
      <c r="CC57" s="18"/>
      <c r="CE57" s="18"/>
      <c r="CG57" s="18"/>
      <c r="CI57" s="18"/>
      <c r="CK57" s="18"/>
      <c r="CM57" s="18"/>
      <c r="CO57" s="18"/>
      <c r="CQ57" s="18"/>
      <c r="CS57" s="18"/>
      <c r="CU57" s="18"/>
      <c r="CW57" s="18"/>
      <c r="CY57" s="18"/>
      <c r="DA57" s="18"/>
      <c r="DC57" s="18"/>
      <c r="DE57" s="18"/>
      <c r="DG57" s="18"/>
      <c r="DI57" s="18"/>
      <c r="DK57" s="18"/>
      <c r="DM57" s="18"/>
      <c r="DO57" s="18"/>
      <c r="DQ57" s="18"/>
      <c r="DS57" s="18"/>
      <c r="DU57" s="18"/>
      <c r="DW57" s="18"/>
      <c r="DY57" s="18"/>
      <c r="EA57" s="18"/>
      <c r="EC57" s="18"/>
      <c r="EE57" s="18"/>
      <c r="EG57" s="18"/>
      <c r="EI57" s="18"/>
      <c r="EK57" s="18"/>
      <c r="EM57" s="18"/>
      <c r="EO57" s="18"/>
      <c r="EQ57" s="18"/>
      <c r="ES57" s="18"/>
      <c r="EU57" s="18"/>
      <c r="EW57" s="18"/>
      <c r="EY57" s="18"/>
      <c r="FA57" s="18"/>
      <c r="FC57" s="18"/>
      <c r="FE57" s="18"/>
      <c r="FG57" s="18"/>
      <c r="FI57" s="18"/>
      <c r="FK57" s="18"/>
      <c r="FM57" s="18"/>
      <c r="FO57" s="18"/>
      <c r="FQ57" s="18"/>
      <c r="FS57" s="18"/>
      <c r="FU57" s="18"/>
      <c r="FW57" s="18"/>
      <c r="FY57" s="18"/>
      <c r="GA57" s="18"/>
      <c r="GC57" s="18"/>
      <c r="GE57" s="18"/>
      <c r="GG57" s="18"/>
      <c r="GI57" s="18"/>
      <c r="GK57" s="18"/>
      <c r="GM57" s="18"/>
      <c r="GO57" s="18"/>
      <c r="GQ57" s="18"/>
      <c r="GS57" s="18"/>
      <c r="GU57" s="18"/>
      <c r="GW57" s="18"/>
      <c r="GY57" s="18"/>
      <c r="HA57" s="18"/>
      <c r="HC57" s="18"/>
      <c r="HE57" s="18"/>
      <c r="HG57" s="18"/>
      <c r="HI57" s="18"/>
      <c r="HK57" s="18"/>
      <c r="HM57" s="18"/>
      <c r="HO57" s="18"/>
      <c r="HQ57" s="18"/>
      <c r="HS57" s="18"/>
      <c r="HU57" s="18"/>
      <c r="HW57" s="18"/>
      <c r="HY57" s="18"/>
      <c r="IA57" s="18"/>
      <c r="IC57" s="18"/>
      <c r="IE57" s="18"/>
      <c r="IG57" s="18"/>
      <c r="II57" s="18"/>
      <c r="IK57" s="18"/>
      <c r="IM57" s="18"/>
      <c r="IO57" s="18"/>
      <c r="IQ57" s="18"/>
      <c r="IS57" s="18"/>
      <c r="IU57" s="18"/>
    </row>
    <row r="58" spans="1:255" ht="12.75">
      <c r="A58" s="18" t="s">
        <v>18</v>
      </c>
      <c r="B58" t="s">
        <v>344</v>
      </c>
      <c r="C58" s="31"/>
      <c r="D58" s="50"/>
      <c r="E58" s="112">
        <f t="shared" si="5"/>
        <v>0</v>
      </c>
      <c r="F58" s="88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98"/>
      <c r="L58" t="s">
        <v>65</v>
      </c>
      <c r="M58" s="18"/>
      <c r="O58" s="18"/>
      <c r="Q58" s="18"/>
      <c r="S58" s="18"/>
      <c r="U58" s="18"/>
      <c r="W58" s="18"/>
      <c r="Y58" s="18"/>
      <c r="AA58" s="18"/>
      <c r="AC58" s="18"/>
      <c r="AE58" s="18"/>
      <c r="AG58" s="18"/>
      <c r="AI58" s="18"/>
      <c r="AK58" s="18"/>
      <c r="AM58" s="18"/>
      <c r="AO58" s="18"/>
      <c r="AQ58" s="18"/>
      <c r="AS58" s="18"/>
      <c r="AU58" s="18"/>
      <c r="AW58" s="18"/>
      <c r="AY58" s="18"/>
      <c r="BA58" s="18"/>
      <c r="BC58" s="18"/>
      <c r="BE58" s="18"/>
      <c r="BG58" s="18"/>
      <c r="BI58" s="18"/>
      <c r="BK58" s="18"/>
      <c r="BM58" s="18"/>
      <c r="BO58" s="18"/>
      <c r="BQ58" s="18"/>
      <c r="BS58" s="18"/>
      <c r="BU58" s="18"/>
      <c r="BW58" s="18"/>
      <c r="BY58" s="18"/>
      <c r="CA58" s="18"/>
      <c r="CC58" s="18"/>
      <c r="CE58" s="18"/>
      <c r="CG58" s="18"/>
      <c r="CI58" s="18"/>
      <c r="CK58" s="18"/>
      <c r="CM58" s="18"/>
      <c r="CO58" s="18"/>
      <c r="CQ58" s="18"/>
      <c r="CS58" s="18"/>
      <c r="CU58" s="18"/>
      <c r="CW58" s="18"/>
      <c r="CY58" s="18"/>
      <c r="DA58" s="18"/>
      <c r="DC58" s="18"/>
      <c r="DE58" s="18"/>
      <c r="DG58" s="18"/>
      <c r="DI58" s="18"/>
      <c r="DK58" s="18"/>
      <c r="DM58" s="18"/>
      <c r="DO58" s="18"/>
      <c r="DQ58" s="18"/>
      <c r="DS58" s="18"/>
      <c r="DU58" s="18"/>
      <c r="DW58" s="18"/>
      <c r="DY58" s="18"/>
      <c r="EA58" s="18"/>
      <c r="EC58" s="18"/>
      <c r="EE58" s="18"/>
      <c r="EG58" s="18"/>
      <c r="EI58" s="18"/>
      <c r="EK58" s="18"/>
      <c r="EM58" s="18"/>
      <c r="EO58" s="18"/>
      <c r="EQ58" s="18"/>
      <c r="ES58" s="18"/>
      <c r="EU58" s="18"/>
      <c r="EW58" s="18"/>
      <c r="EY58" s="18"/>
      <c r="FA58" s="18"/>
      <c r="FC58" s="18"/>
      <c r="FE58" s="18"/>
      <c r="FG58" s="18"/>
      <c r="FI58" s="18"/>
      <c r="FK58" s="18"/>
      <c r="FM58" s="18"/>
      <c r="FO58" s="18"/>
      <c r="FQ58" s="18"/>
      <c r="FS58" s="18"/>
      <c r="FU58" s="18"/>
      <c r="FW58" s="18"/>
      <c r="FY58" s="18"/>
      <c r="GA58" s="18"/>
      <c r="GC58" s="18"/>
      <c r="GE58" s="18"/>
      <c r="GG58" s="18"/>
      <c r="GI58" s="18"/>
      <c r="GK58" s="18"/>
      <c r="GM58" s="18"/>
      <c r="GO58" s="18"/>
      <c r="GQ58" s="18"/>
      <c r="GS58" s="18"/>
      <c r="GU58" s="18"/>
      <c r="GW58" s="18"/>
      <c r="GY58" s="18"/>
      <c r="HA58" s="18"/>
      <c r="HC58" s="18"/>
      <c r="HE58" s="18"/>
      <c r="HG58" s="18"/>
      <c r="HI58" s="18"/>
      <c r="HK58" s="18"/>
      <c r="HM58" s="18"/>
      <c r="HO58" s="18"/>
      <c r="HQ58" s="18"/>
      <c r="HS58" s="18"/>
      <c r="HU58" s="18"/>
      <c r="HW58" s="18"/>
      <c r="HY58" s="18"/>
      <c r="IA58" s="18"/>
      <c r="IC58" s="18"/>
      <c r="IE58" s="18"/>
      <c r="IG58" s="18"/>
      <c r="II58" s="18"/>
      <c r="IK58" s="18"/>
      <c r="IM58" s="18"/>
      <c r="IO58" s="18"/>
      <c r="IQ58" s="18"/>
      <c r="IS58" s="18"/>
      <c r="IU58" s="18"/>
    </row>
    <row r="59" spans="1:255" ht="12.75">
      <c r="A59" s="18" t="s">
        <v>18</v>
      </c>
      <c r="B59" t="s">
        <v>333</v>
      </c>
      <c r="C59" s="31"/>
      <c r="D59" s="50"/>
      <c r="E59" s="112">
        <f t="shared" si="5"/>
        <v>0</v>
      </c>
      <c r="F59" s="88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98"/>
      <c r="L59" t="s">
        <v>65</v>
      </c>
      <c r="M59" s="18"/>
      <c r="O59" s="18"/>
      <c r="Q59" s="18"/>
      <c r="S59" s="18"/>
      <c r="U59" s="18"/>
      <c r="W59" s="18"/>
      <c r="Y59" s="18"/>
      <c r="AA59" s="18"/>
      <c r="AC59" s="18"/>
      <c r="AE59" s="18"/>
      <c r="AG59" s="18"/>
      <c r="AI59" s="18"/>
      <c r="AK59" s="18"/>
      <c r="AM59" s="18"/>
      <c r="AO59" s="18"/>
      <c r="AQ59" s="18"/>
      <c r="AS59" s="18"/>
      <c r="AU59" s="18"/>
      <c r="AW59" s="18"/>
      <c r="AY59" s="18"/>
      <c r="BA59" s="18"/>
      <c r="BC59" s="18"/>
      <c r="BE59" s="18"/>
      <c r="BG59" s="18"/>
      <c r="BI59" s="18"/>
      <c r="BK59" s="18"/>
      <c r="BM59" s="18"/>
      <c r="BO59" s="18"/>
      <c r="BQ59" s="18"/>
      <c r="BS59" s="18"/>
      <c r="BU59" s="18"/>
      <c r="BW59" s="18"/>
      <c r="BY59" s="18"/>
      <c r="CA59" s="18"/>
      <c r="CC59" s="18"/>
      <c r="CE59" s="18"/>
      <c r="CG59" s="18"/>
      <c r="CI59" s="18"/>
      <c r="CK59" s="18"/>
      <c r="CM59" s="18"/>
      <c r="CO59" s="18"/>
      <c r="CQ59" s="18"/>
      <c r="CS59" s="18"/>
      <c r="CU59" s="18"/>
      <c r="CW59" s="18"/>
      <c r="CY59" s="18"/>
      <c r="DA59" s="18"/>
      <c r="DC59" s="18"/>
      <c r="DE59" s="18"/>
      <c r="DG59" s="18"/>
      <c r="DI59" s="18"/>
      <c r="DK59" s="18"/>
      <c r="DM59" s="18"/>
      <c r="DO59" s="18"/>
      <c r="DQ59" s="18"/>
      <c r="DS59" s="18"/>
      <c r="DU59" s="18"/>
      <c r="DW59" s="18"/>
      <c r="DY59" s="18"/>
      <c r="EA59" s="18"/>
      <c r="EC59" s="18"/>
      <c r="EE59" s="18"/>
      <c r="EG59" s="18"/>
      <c r="EI59" s="18"/>
      <c r="EK59" s="18"/>
      <c r="EM59" s="18"/>
      <c r="EO59" s="18"/>
      <c r="EQ59" s="18"/>
      <c r="ES59" s="18"/>
      <c r="EU59" s="18"/>
      <c r="EW59" s="18"/>
      <c r="EY59" s="18"/>
      <c r="FA59" s="18"/>
      <c r="FC59" s="18"/>
      <c r="FE59" s="18"/>
      <c r="FG59" s="18"/>
      <c r="FI59" s="18"/>
      <c r="FK59" s="18"/>
      <c r="FM59" s="18"/>
      <c r="FO59" s="18"/>
      <c r="FQ59" s="18"/>
      <c r="FS59" s="18"/>
      <c r="FU59" s="18"/>
      <c r="FW59" s="18"/>
      <c r="FY59" s="18"/>
      <c r="GA59" s="18"/>
      <c r="GC59" s="18"/>
      <c r="GE59" s="18"/>
      <c r="GG59" s="18"/>
      <c r="GI59" s="18"/>
      <c r="GK59" s="18"/>
      <c r="GM59" s="18"/>
      <c r="GO59" s="18"/>
      <c r="GQ59" s="18"/>
      <c r="GS59" s="18"/>
      <c r="GU59" s="18"/>
      <c r="GW59" s="18"/>
      <c r="GY59" s="18"/>
      <c r="HA59" s="18"/>
      <c r="HC59" s="18"/>
      <c r="HE59" s="18"/>
      <c r="HG59" s="18"/>
      <c r="HI59" s="18"/>
      <c r="HK59" s="18"/>
      <c r="HM59" s="18"/>
      <c r="HO59" s="18"/>
      <c r="HQ59" s="18"/>
      <c r="HS59" s="18"/>
      <c r="HU59" s="18"/>
      <c r="HW59" s="18"/>
      <c r="HY59" s="18"/>
      <c r="IA59" s="18"/>
      <c r="IC59" s="18"/>
      <c r="IE59" s="18"/>
      <c r="IG59" s="18"/>
      <c r="II59" s="18"/>
      <c r="IK59" s="18"/>
      <c r="IM59" s="18"/>
      <c r="IO59" s="18"/>
      <c r="IQ59" s="18"/>
      <c r="IS59" s="18"/>
      <c r="IU59" s="18"/>
    </row>
    <row r="60" spans="1:255" ht="12.75">
      <c r="A60" s="18" t="s">
        <v>18</v>
      </c>
      <c r="B60" t="s">
        <v>345</v>
      </c>
      <c r="C60" s="31"/>
      <c r="D60" s="50"/>
      <c r="E60" s="112">
        <f t="shared" si="5"/>
        <v>0</v>
      </c>
      <c r="F60" s="88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98"/>
      <c r="L60" t="s">
        <v>65</v>
      </c>
      <c r="M60" s="18"/>
      <c r="O60" s="18"/>
      <c r="Q60" s="18"/>
      <c r="S60" s="18"/>
      <c r="U60" s="18"/>
      <c r="W60" s="18"/>
      <c r="Y60" s="18"/>
      <c r="AA60" s="18"/>
      <c r="AC60" s="18"/>
      <c r="AE60" s="18"/>
      <c r="AG60" s="18"/>
      <c r="AI60" s="18"/>
      <c r="AK60" s="18"/>
      <c r="AM60" s="18"/>
      <c r="AO60" s="18"/>
      <c r="AQ60" s="18"/>
      <c r="AS60" s="18"/>
      <c r="AU60" s="18"/>
      <c r="AW60" s="18"/>
      <c r="AY60" s="18"/>
      <c r="BA60" s="18"/>
      <c r="BC60" s="18"/>
      <c r="BE60" s="18"/>
      <c r="BG60" s="18"/>
      <c r="BI60" s="18"/>
      <c r="BK60" s="18"/>
      <c r="BM60" s="18"/>
      <c r="BO60" s="18"/>
      <c r="BQ60" s="18"/>
      <c r="BS60" s="18"/>
      <c r="BU60" s="18"/>
      <c r="BW60" s="18"/>
      <c r="BY60" s="18"/>
      <c r="CA60" s="18"/>
      <c r="CC60" s="18"/>
      <c r="CE60" s="18"/>
      <c r="CG60" s="18"/>
      <c r="CI60" s="18"/>
      <c r="CK60" s="18"/>
      <c r="CM60" s="18"/>
      <c r="CO60" s="18"/>
      <c r="CQ60" s="18"/>
      <c r="CS60" s="18"/>
      <c r="CU60" s="18"/>
      <c r="CW60" s="18"/>
      <c r="CY60" s="18"/>
      <c r="DA60" s="18"/>
      <c r="DC60" s="18"/>
      <c r="DE60" s="18"/>
      <c r="DG60" s="18"/>
      <c r="DI60" s="18"/>
      <c r="DK60" s="18"/>
      <c r="DM60" s="18"/>
      <c r="DO60" s="18"/>
      <c r="DQ60" s="18"/>
      <c r="DS60" s="18"/>
      <c r="DU60" s="18"/>
      <c r="DW60" s="18"/>
      <c r="DY60" s="18"/>
      <c r="EA60" s="18"/>
      <c r="EC60" s="18"/>
      <c r="EE60" s="18"/>
      <c r="EG60" s="18"/>
      <c r="EI60" s="18"/>
      <c r="EK60" s="18"/>
      <c r="EM60" s="18"/>
      <c r="EO60" s="18"/>
      <c r="EQ60" s="18"/>
      <c r="ES60" s="18"/>
      <c r="EU60" s="18"/>
      <c r="EW60" s="18"/>
      <c r="EY60" s="18"/>
      <c r="FA60" s="18"/>
      <c r="FC60" s="18"/>
      <c r="FE60" s="18"/>
      <c r="FG60" s="18"/>
      <c r="FI60" s="18"/>
      <c r="FK60" s="18"/>
      <c r="FM60" s="18"/>
      <c r="FO60" s="18"/>
      <c r="FQ60" s="18"/>
      <c r="FS60" s="18"/>
      <c r="FU60" s="18"/>
      <c r="FW60" s="18"/>
      <c r="FY60" s="18"/>
      <c r="GA60" s="18"/>
      <c r="GC60" s="18"/>
      <c r="GE60" s="18"/>
      <c r="GG60" s="18"/>
      <c r="GI60" s="18"/>
      <c r="GK60" s="18"/>
      <c r="GM60" s="18"/>
      <c r="GO60" s="18"/>
      <c r="GQ60" s="18"/>
      <c r="GS60" s="18"/>
      <c r="GU60" s="18"/>
      <c r="GW60" s="18"/>
      <c r="GY60" s="18"/>
      <c r="HA60" s="18"/>
      <c r="HC60" s="18"/>
      <c r="HE60" s="18"/>
      <c r="HG60" s="18"/>
      <c r="HI60" s="18"/>
      <c r="HK60" s="18"/>
      <c r="HM60" s="18"/>
      <c r="HO60" s="18"/>
      <c r="HQ60" s="18"/>
      <c r="HS60" s="18"/>
      <c r="HU60" s="18"/>
      <c r="HW60" s="18"/>
      <c r="HY60" s="18"/>
      <c r="IA60" s="18"/>
      <c r="IC60" s="18"/>
      <c r="IE60" s="18"/>
      <c r="IG60" s="18"/>
      <c r="II60" s="18"/>
      <c r="IK60" s="18"/>
      <c r="IM60" s="18"/>
      <c r="IO60" s="18"/>
      <c r="IQ60" s="18"/>
      <c r="IS60" s="18"/>
      <c r="IU60" s="18"/>
    </row>
    <row r="61" spans="1:255" ht="12.75">
      <c r="A61" s="18" t="s">
        <v>18</v>
      </c>
      <c r="B61" t="s">
        <v>346</v>
      </c>
      <c r="C61" s="31"/>
      <c r="D61" s="50"/>
      <c r="E61" s="112">
        <f t="shared" si="5"/>
        <v>0</v>
      </c>
      <c r="F61" s="88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98"/>
      <c r="L61" t="s">
        <v>65</v>
      </c>
      <c r="M61" s="18"/>
      <c r="O61" s="18"/>
      <c r="Q61" s="18"/>
      <c r="S61" s="18"/>
      <c r="U61" s="18"/>
      <c r="W61" s="18"/>
      <c r="Y61" s="18"/>
      <c r="AA61" s="18"/>
      <c r="AC61" s="18"/>
      <c r="AE61" s="18"/>
      <c r="AG61" s="18"/>
      <c r="AI61" s="18"/>
      <c r="AK61" s="18"/>
      <c r="AM61" s="18"/>
      <c r="AO61" s="18"/>
      <c r="AQ61" s="18"/>
      <c r="AS61" s="18"/>
      <c r="AU61" s="18"/>
      <c r="AW61" s="18"/>
      <c r="AY61" s="18"/>
      <c r="BA61" s="18"/>
      <c r="BC61" s="18"/>
      <c r="BE61" s="18"/>
      <c r="BG61" s="18"/>
      <c r="BI61" s="18"/>
      <c r="BK61" s="18"/>
      <c r="BM61" s="18"/>
      <c r="BO61" s="18"/>
      <c r="BQ61" s="18"/>
      <c r="BS61" s="18"/>
      <c r="BU61" s="18"/>
      <c r="BW61" s="18"/>
      <c r="BY61" s="18"/>
      <c r="CA61" s="18"/>
      <c r="CC61" s="18"/>
      <c r="CE61" s="18"/>
      <c r="CG61" s="18"/>
      <c r="CI61" s="18"/>
      <c r="CK61" s="18"/>
      <c r="CM61" s="18"/>
      <c r="CO61" s="18"/>
      <c r="CQ61" s="18"/>
      <c r="CS61" s="18"/>
      <c r="CU61" s="18"/>
      <c r="CW61" s="18"/>
      <c r="CY61" s="18"/>
      <c r="DA61" s="18"/>
      <c r="DC61" s="18"/>
      <c r="DE61" s="18"/>
      <c r="DG61" s="18"/>
      <c r="DI61" s="18"/>
      <c r="DK61" s="18"/>
      <c r="DM61" s="18"/>
      <c r="DO61" s="18"/>
      <c r="DQ61" s="18"/>
      <c r="DS61" s="18"/>
      <c r="DU61" s="18"/>
      <c r="DW61" s="18"/>
      <c r="DY61" s="18"/>
      <c r="EA61" s="18"/>
      <c r="EC61" s="18"/>
      <c r="EE61" s="18"/>
      <c r="EG61" s="18"/>
      <c r="EI61" s="18"/>
      <c r="EK61" s="18"/>
      <c r="EM61" s="18"/>
      <c r="EO61" s="18"/>
      <c r="EQ61" s="18"/>
      <c r="ES61" s="18"/>
      <c r="EU61" s="18"/>
      <c r="EW61" s="18"/>
      <c r="EY61" s="18"/>
      <c r="FA61" s="18"/>
      <c r="FC61" s="18"/>
      <c r="FE61" s="18"/>
      <c r="FG61" s="18"/>
      <c r="FI61" s="18"/>
      <c r="FK61" s="18"/>
      <c r="FM61" s="18"/>
      <c r="FO61" s="18"/>
      <c r="FQ61" s="18"/>
      <c r="FS61" s="18"/>
      <c r="FU61" s="18"/>
      <c r="FW61" s="18"/>
      <c r="FY61" s="18"/>
      <c r="GA61" s="18"/>
      <c r="GC61" s="18"/>
      <c r="GE61" s="18"/>
      <c r="GG61" s="18"/>
      <c r="GI61" s="18"/>
      <c r="GK61" s="18"/>
      <c r="GM61" s="18"/>
      <c r="GO61" s="18"/>
      <c r="GQ61" s="18"/>
      <c r="GS61" s="18"/>
      <c r="GU61" s="18"/>
      <c r="GW61" s="18"/>
      <c r="GY61" s="18"/>
      <c r="HA61" s="18"/>
      <c r="HC61" s="18"/>
      <c r="HE61" s="18"/>
      <c r="HG61" s="18"/>
      <c r="HI61" s="18"/>
      <c r="HK61" s="18"/>
      <c r="HM61" s="18"/>
      <c r="HO61" s="18"/>
      <c r="HQ61" s="18"/>
      <c r="HS61" s="18"/>
      <c r="HU61" s="18"/>
      <c r="HW61" s="18"/>
      <c r="HY61" s="18"/>
      <c r="IA61" s="18"/>
      <c r="IC61" s="18"/>
      <c r="IE61" s="18"/>
      <c r="IG61" s="18"/>
      <c r="II61" s="18"/>
      <c r="IK61" s="18"/>
      <c r="IM61" s="18"/>
      <c r="IO61" s="18"/>
      <c r="IQ61" s="18"/>
      <c r="IS61" s="18"/>
      <c r="IU61" s="18"/>
    </row>
    <row r="62" spans="1:255" ht="12.75">
      <c r="A62" s="18" t="s">
        <v>18</v>
      </c>
      <c r="B62" t="s">
        <v>291</v>
      </c>
      <c r="C62" s="31"/>
      <c r="D62" s="50"/>
      <c r="E62" s="112">
        <f t="shared" si="5"/>
        <v>0</v>
      </c>
      <c r="F62" s="88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98"/>
      <c r="L62" t="s">
        <v>65</v>
      </c>
      <c r="M62" s="18"/>
      <c r="O62" s="18"/>
      <c r="Q62" s="18"/>
      <c r="S62" s="18"/>
      <c r="U62" s="18"/>
      <c r="W62" s="18"/>
      <c r="Y62" s="18"/>
      <c r="AA62" s="18"/>
      <c r="AC62" s="18"/>
      <c r="AE62" s="18"/>
      <c r="AG62" s="18"/>
      <c r="AI62" s="18"/>
      <c r="AK62" s="18"/>
      <c r="AM62" s="18"/>
      <c r="AO62" s="18"/>
      <c r="AQ62" s="18"/>
      <c r="AS62" s="18"/>
      <c r="AU62" s="18"/>
      <c r="AW62" s="18"/>
      <c r="AY62" s="18"/>
      <c r="BA62" s="18"/>
      <c r="BC62" s="18"/>
      <c r="BE62" s="18"/>
      <c r="BG62" s="18"/>
      <c r="BI62" s="18"/>
      <c r="BK62" s="18"/>
      <c r="BM62" s="18"/>
      <c r="BO62" s="18"/>
      <c r="BQ62" s="18"/>
      <c r="BS62" s="18"/>
      <c r="BU62" s="18"/>
      <c r="BW62" s="18"/>
      <c r="BY62" s="18"/>
      <c r="CA62" s="18"/>
      <c r="CC62" s="18"/>
      <c r="CE62" s="18"/>
      <c r="CG62" s="18"/>
      <c r="CI62" s="18"/>
      <c r="CK62" s="18"/>
      <c r="CM62" s="18"/>
      <c r="CO62" s="18"/>
      <c r="CQ62" s="18"/>
      <c r="CS62" s="18"/>
      <c r="CU62" s="18"/>
      <c r="CW62" s="18"/>
      <c r="CY62" s="18"/>
      <c r="DA62" s="18"/>
      <c r="DC62" s="18"/>
      <c r="DE62" s="18"/>
      <c r="DG62" s="18"/>
      <c r="DI62" s="18"/>
      <c r="DK62" s="18"/>
      <c r="DM62" s="18"/>
      <c r="DO62" s="18"/>
      <c r="DQ62" s="18"/>
      <c r="DS62" s="18"/>
      <c r="DU62" s="18"/>
      <c r="DW62" s="18"/>
      <c r="DY62" s="18"/>
      <c r="EA62" s="18"/>
      <c r="EC62" s="18"/>
      <c r="EE62" s="18"/>
      <c r="EG62" s="18"/>
      <c r="EI62" s="18"/>
      <c r="EK62" s="18"/>
      <c r="EM62" s="18"/>
      <c r="EO62" s="18"/>
      <c r="EQ62" s="18"/>
      <c r="ES62" s="18"/>
      <c r="EU62" s="18"/>
      <c r="EW62" s="18"/>
      <c r="EY62" s="18"/>
      <c r="FA62" s="18"/>
      <c r="FC62" s="18"/>
      <c r="FE62" s="18"/>
      <c r="FG62" s="18"/>
      <c r="FI62" s="18"/>
      <c r="FK62" s="18"/>
      <c r="FM62" s="18"/>
      <c r="FO62" s="18"/>
      <c r="FQ62" s="18"/>
      <c r="FS62" s="18"/>
      <c r="FU62" s="18"/>
      <c r="FW62" s="18"/>
      <c r="FY62" s="18"/>
      <c r="GA62" s="18"/>
      <c r="GC62" s="18"/>
      <c r="GE62" s="18"/>
      <c r="GG62" s="18"/>
      <c r="GI62" s="18"/>
      <c r="GK62" s="18"/>
      <c r="GM62" s="18"/>
      <c r="GO62" s="18"/>
      <c r="GQ62" s="18"/>
      <c r="GS62" s="18"/>
      <c r="GU62" s="18"/>
      <c r="GW62" s="18"/>
      <c r="GY62" s="18"/>
      <c r="HA62" s="18"/>
      <c r="HC62" s="18"/>
      <c r="HE62" s="18"/>
      <c r="HG62" s="18"/>
      <c r="HI62" s="18"/>
      <c r="HK62" s="18"/>
      <c r="HM62" s="18"/>
      <c r="HO62" s="18"/>
      <c r="HQ62" s="18"/>
      <c r="HS62" s="18"/>
      <c r="HU62" s="18"/>
      <c r="HW62" s="18"/>
      <c r="HY62" s="18"/>
      <c r="IA62" s="18"/>
      <c r="IC62" s="18"/>
      <c r="IE62" s="18"/>
      <c r="IG62" s="18"/>
      <c r="II62" s="18"/>
      <c r="IK62" s="18"/>
      <c r="IM62" s="18"/>
      <c r="IO62" s="18"/>
      <c r="IQ62" s="18"/>
      <c r="IS62" s="18"/>
      <c r="IU62" s="18"/>
    </row>
    <row r="63" spans="1:255" ht="12.75">
      <c r="A63" s="48" t="s">
        <v>18</v>
      </c>
      <c r="B63" s="145" t="s">
        <v>171</v>
      </c>
      <c r="C63" s="31">
        <v>4</v>
      </c>
      <c r="D63" s="50"/>
      <c r="E63" s="112">
        <f t="shared" si="5"/>
        <v>4</v>
      </c>
      <c r="F63" s="88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98">
        <v>835.71</v>
      </c>
      <c r="L63" t="s">
        <v>65</v>
      </c>
      <c r="M63" s="18"/>
      <c r="O63" s="18"/>
      <c r="Q63" s="18"/>
      <c r="S63" s="18"/>
      <c r="U63" s="18"/>
      <c r="W63" s="18"/>
      <c r="Y63" s="18"/>
      <c r="AA63" s="18"/>
      <c r="AC63" s="18"/>
      <c r="AE63" s="18"/>
      <c r="AG63" s="18"/>
      <c r="AI63" s="18"/>
      <c r="AK63" s="18"/>
      <c r="AM63" s="18"/>
      <c r="AO63" s="18"/>
      <c r="AQ63" s="18"/>
      <c r="AS63" s="18"/>
      <c r="AU63" s="18"/>
      <c r="AW63" s="18"/>
      <c r="AY63" s="18"/>
      <c r="BA63" s="18"/>
      <c r="BC63" s="18"/>
      <c r="BE63" s="18"/>
      <c r="BG63" s="18"/>
      <c r="BI63" s="18"/>
      <c r="BK63" s="18"/>
      <c r="BM63" s="18"/>
      <c r="BO63" s="18"/>
      <c r="BQ63" s="18"/>
      <c r="BS63" s="18"/>
      <c r="BU63" s="18"/>
      <c r="BW63" s="18"/>
      <c r="BY63" s="18"/>
      <c r="CA63" s="18"/>
      <c r="CC63" s="18"/>
      <c r="CE63" s="18"/>
      <c r="CG63" s="18"/>
      <c r="CI63" s="18"/>
      <c r="CK63" s="18"/>
      <c r="CM63" s="18"/>
      <c r="CO63" s="18"/>
      <c r="CQ63" s="18"/>
      <c r="CS63" s="18"/>
      <c r="CU63" s="18"/>
      <c r="CW63" s="18"/>
      <c r="CY63" s="18"/>
      <c r="DA63" s="18"/>
      <c r="DC63" s="18"/>
      <c r="DE63" s="18"/>
      <c r="DG63" s="18"/>
      <c r="DI63" s="18"/>
      <c r="DK63" s="18"/>
      <c r="DM63" s="18"/>
      <c r="DO63" s="18"/>
      <c r="DQ63" s="18"/>
      <c r="DS63" s="18"/>
      <c r="DU63" s="18"/>
      <c r="DW63" s="18"/>
      <c r="DY63" s="18"/>
      <c r="EA63" s="18"/>
      <c r="EC63" s="18"/>
      <c r="EE63" s="18"/>
      <c r="EG63" s="18"/>
      <c r="EI63" s="18"/>
      <c r="EK63" s="18"/>
      <c r="EM63" s="18"/>
      <c r="EO63" s="18"/>
      <c r="EQ63" s="18"/>
      <c r="ES63" s="18"/>
      <c r="EU63" s="18"/>
      <c r="EW63" s="18"/>
      <c r="EY63" s="18"/>
      <c r="FA63" s="18"/>
      <c r="FC63" s="18"/>
      <c r="FE63" s="18"/>
      <c r="FG63" s="18"/>
      <c r="FI63" s="18"/>
      <c r="FK63" s="18"/>
      <c r="FM63" s="18"/>
      <c r="FO63" s="18"/>
      <c r="FQ63" s="18"/>
      <c r="FS63" s="18"/>
      <c r="FU63" s="18"/>
      <c r="FW63" s="18"/>
      <c r="FY63" s="18"/>
      <c r="GA63" s="18"/>
      <c r="GC63" s="18"/>
      <c r="GE63" s="18"/>
      <c r="GG63" s="18"/>
      <c r="GI63" s="18"/>
      <c r="GK63" s="18"/>
      <c r="GM63" s="18"/>
      <c r="GO63" s="18"/>
      <c r="GQ63" s="18"/>
      <c r="GS63" s="18"/>
      <c r="GU63" s="18"/>
      <c r="GW63" s="18"/>
      <c r="GY63" s="18"/>
      <c r="HA63" s="18"/>
      <c r="HC63" s="18"/>
      <c r="HE63" s="18"/>
      <c r="HG63" s="18"/>
      <c r="HI63" s="18"/>
      <c r="HK63" s="18"/>
      <c r="HM63" s="18"/>
      <c r="HO63" s="18"/>
      <c r="HQ63" s="18"/>
      <c r="HS63" s="18"/>
      <c r="HU63" s="18"/>
      <c r="HW63" s="18"/>
      <c r="HY63" s="18"/>
      <c r="IA63" s="18"/>
      <c r="IC63" s="18"/>
      <c r="IE63" s="18"/>
      <c r="IG63" s="18"/>
      <c r="II63" s="18"/>
      <c r="IK63" s="18"/>
      <c r="IM63" s="18"/>
      <c r="IO63" s="18"/>
      <c r="IQ63" s="18"/>
      <c r="IS63" s="18"/>
      <c r="IU63" s="18"/>
    </row>
    <row r="64" spans="1:255" ht="12.75">
      <c r="A64" s="18" t="s">
        <v>18</v>
      </c>
      <c r="B64" s="37" t="s">
        <v>325</v>
      </c>
      <c r="C64" s="31"/>
      <c r="D64" s="50">
        <v>1</v>
      </c>
      <c r="E64" s="112">
        <f t="shared" si="5"/>
        <v>1</v>
      </c>
      <c r="F64" s="112">
        <v>2</v>
      </c>
      <c r="G64" s="35">
        <f>SUM(E64-F64)</f>
        <v>-1</v>
      </c>
      <c r="H64" t="s">
        <v>43</v>
      </c>
      <c r="I64" s="18" t="s">
        <v>280</v>
      </c>
      <c r="J64" s="1" t="s">
        <v>184</v>
      </c>
      <c r="K64" s="98">
        <v>5067.58</v>
      </c>
      <c r="L64" t="s">
        <v>65</v>
      </c>
      <c r="M64" s="18"/>
      <c r="O64" s="18"/>
      <c r="Q64" s="18"/>
      <c r="S64" s="18"/>
      <c r="U64" s="18"/>
      <c r="W64" s="18"/>
      <c r="Y64" s="18"/>
      <c r="AA64" s="18"/>
      <c r="AC64" s="18"/>
      <c r="AE64" s="18"/>
      <c r="AG64" s="18"/>
      <c r="AI64" s="18"/>
      <c r="AK64" s="18"/>
      <c r="AM64" s="18"/>
      <c r="AO64" s="18"/>
      <c r="AQ64" s="18"/>
      <c r="AS64" s="18"/>
      <c r="AU64" s="18"/>
      <c r="AW64" s="18"/>
      <c r="AY64" s="18"/>
      <c r="BA64" s="18"/>
      <c r="BC64" s="18"/>
      <c r="BE64" s="18"/>
      <c r="BG64" s="18"/>
      <c r="BI64" s="18"/>
      <c r="BK64" s="18"/>
      <c r="BM64" s="18"/>
      <c r="BO64" s="18"/>
      <c r="BQ64" s="18"/>
      <c r="BS64" s="18"/>
      <c r="BU64" s="18"/>
      <c r="BW64" s="18"/>
      <c r="BY64" s="18"/>
      <c r="CA64" s="18"/>
      <c r="CC64" s="18"/>
      <c r="CE64" s="18"/>
      <c r="CG64" s="18"/>
      <c r="CI64" s="18"/>
      <c r="CK64" s="18"/>
      <c r="CM64" s="18"/>
      <c r="CO64" s="18"/>
      <c r="CQ64" s="18"/>
      <c r="CS64" s="18"/>
      <c r="CU64" s="18"/>
      <c r="CW64" s="18"/>
      <c r="CY64" s="18"/>
      <c r="DA64" s="18"/>
      <c r="DC64" s="18"/>
      <c r="DE64" s="18"/>
      <c r="DG64" s="18"/>
      <c r="DI64" s="18"/>
      <c r="DK64" s="18"/>
      <c r="DM64" s="18"/>
      <c r="DO64" s="18"/>
      <c r="DQ64" s="18"/>
      <c r="DS64" s="18"/>
      <c r="DU64" s="18"/>
      <c r="DW64" s="18"/>
      <c r="DY64" s="18"/>
      <c r="EA64" s="18"/>
      <c r="EC64" s="18"/>
      <c r="EE64" s="18"/>
      <c r="EG64" s="18"/>
      <c r="EI64" s="18"/>
      <c r="EK64" s="18"/>
      <c r="EM64" s="18"/>
      <c r="EO64" s="18"/>
      <c r="EQ64" s="18"/>
      <c r="ES64" s="18"/>
      <c r="EU64" s="18"/>
      <c r="EW64" s="18"/>
      <c r="EY64" s="18"/>
      <c r="FA64" s="18"/>
      <c r="FC64" s="18"/>
      <c r="FE64" s="18"/>
      <c r="FG64" s="18"/>
      <c r="FI64" s="18"/>
      <c r="FK64" s="18"/>
      <c r="FM64" s="18"/>
      <c r="FO64" s="18"/>
      <c r="FQ64" s="18"/>
      <c r="FS64" s="18"/>
      <c r="FU64" s="18"/>
      <c r="FW64" s="18"/>
      <c r="FY64" s="18"/>
      <c r="GA64" s="18"/>
      <c r="GC64" s="18"/>
      <c r="GE64" s="18"/>
      <c r="GG64" s="18"/>
      <c r="GI64" s="18"/>
      <c r="GK64" s="18"/>
      <c r="GM64" s="18"/>
      <c r="GO64" s="18"/>
      <c r="GQ64" s="18"/>
      <c r="GS64" s="18"/>
      <c r="GU64" s="18"/>
      <c r="GW64" s="18"/>
      <c r="GY64" s="18"/>
      <c r="HA64" s="18"/>
      <c r="HC64" s="18"/>
      <c r="HE64" s="18"/>
      <c r="HG64" s="18"/>
      <c r="HI64" s="18"/>
      <c r="HK64" s="18"/>
      <c r="HM64" s="18"/>
      <c r="HO64" s="18"/>
      <c r="HQ64" s="18"/>
      <c r="HS64" s="18"/>
      <c r="HU64" s="18"/>
      <c r="HW64" s="18"/>
      <c r="HY64" s="18"/>
      <c r="IA64" s="18"/>
      <c r="IC64" s="18"/>
      <c r="IE64" s="18"/>
      <c r="IG64" s="18"/>
      <c r="II64" s="18"/>
      <c r="IK64" s="18"/>
      <c r="IM64" s="18"/>
      <c r="IO64" s="18"/>
      <c r="IQ64" s="18"/>
      <c r="IS64" s="18"/>
      <c r="IU64" s="18"/>
    </row>
    <row r="65" spans="1:255" ht="12.75">
      <c r="A65" s="18" t="s">
        <v>18</v>
      </c>
      <c r="B65" t="s">
        <v>320</v>
      </c>
      <c r="C65" s="31"/>
      <c r="D65" s="50"/>
      <c r="E65" s="112">
        <f t="shared" si="5"/>
        <v>0</v>
      </c>
      <c r="F65" s="112"/>
      <c r="G65" s="35">
        <f>SUM(E65-F65)</f>
        <v>0</v>
      </c>
      <c r="H65" t="s">
        <v>43</v>
      </c>
      <c r="I65" s="147" t="s">
        <v>274</v>
      </c>
      <c r="J65" s="1" t="s">
        <v>321</v>
      </c>
      <c r="K65" s="98"/>
      <c r="L65" t="s">
        <v>65</v>
      </c>
      <c r="M65" s="18"/>
      <c r="O65" s="18"/>
      <c r="Q65" s="18"/>
      <c r="S65" s="18"/>
      <c r="U65" s="18"/>
      <c r="W65" s="18"/>
      <c r="Y65" s="18"/>
      <c r="AA65" s="18"/>
      <c r="AC65" s="18"/>
      <c r="AE65" s="18"/>
      <c r="AG65" s="18"/>
      <c r="AI65" s="18"/>
      <c r="AK65" s="18"/>
      <c r="AM65" s="18"/>
      <c r="AO65" s="18"/>
      <c r="AQ65" s="18"/>
      <c r="AS65" s="18"/>
      <c r="AU65" s="18"/>
      <c r="AW65" s="18"/>
      <c r="AY65" s="18"/>
      <c r="BA65" s="18"/>
      <c r="BC65" s="18"/>
      <c r="BE65" s="18"/>
      <c r="BG65" s="18"/>
      <c r="BI65" s="18"/>
      <c r="BK65" s="18"/>
      <c r="BM65" s="18"/>
      <c r="BO65" s="18"/>
      <c r="BQ65" s="18"/>
      <c r="BS65" s="18"/>
      <c r="BU65" s="18"/>
      <c r="BW65" s="18"/>
      <c r="BY65" s="18"/>
      <c r="CA65" s="18"/>
      <c r="CC65" s="18"/>
      <c r="CE65" s="18"/>
      <c r="CG65" s="18"/>
      <c r="CI65" s="18"/>
      <c r="CK65" s="18"/>
      <c r="CM65" s="18"/>
      <c r="CO65" s="18"/>
      <c r="CQ65" s="18"/>
      <c r="CS65" s="18"/>
      <c r="CU65" s="18"/>
      <c r="CW65" s="18"/>
      <c r="CY65" s="18"/>
      <c r="DA65" s="18"/>
      <c r="DC65" s="18"/>
      <c r="DE65" s="18"/>
      <c r="DG65" s="18"/>
      <c r="DI65" s="18"/>
      <c r="DK65" s="18"/>
      <c r="DM65" s="18"/>
      <c r="DO65" s="18"/>
      <c r="DQ65" s="18"/>
      <c r="DS65" s="18"/>
      <c r="DU65" s="18"/>
      <c r="DW65" s="18"/>
      <c r="DY65" s="18"/>
      <c r="EA65" s="18"/>
      <c r="EC65" s="18"/>
      <c r="EE65" s="18"/>
      <c r="EG65" s="18"/>
      <c r="EI65" s="18"/>
      <c r="EK65" s="18"/>
      <c r="EM65" s="18"/>
      <c r="EO65" s="18"/>
      <c r="EQ65" s="18"/>
      <c r="ES65" s="18"/>
      <c r="EU65" s="18"/>
      <c r="EW65" s="18"/>
      <c r="EY65" s="18"/>
      <c r="FA65" s="18"/>
      <c r="FC65" s="18"/>
      <c r="FE65" s="18"/>
      <c r="FG65" s="18"/>
      <c r="FI65" s="18"/>
      <c r="FK65" s="18"/>
      <c r="FM65" s="18"/>
      <c r="FO65" s="18"/>
      <c r="FQ65" s="18"/>
      <c r="FS65" s="18"/>
      <c r="FU65" s="18"/>
      <c r="FW65" s="18"/>
      <c r="FY65" s="18"/>
      <c r="GA65" s="18"/>
      <c r="GC65" s="18"/>
      <c r="GE65" s="18"/>
      <c r="GG65" s="18"/>
      <c r="GI65" s="18"/>
      <c r="GK65" s="18"/>
      <c r="GM65" s="18"/>
      <c r="GO65" s="18"/>
      <c r="GQ65" s="18"/>
      <c r="GS65" s="18"/>
      <c r="GU65" s="18"/>
      <c r="GW65" s="18"/>
      <c r="GY65" s="18"/>
      <c r="HA65" s="18"/>
      <c r="HC65" s="18"/>
      <c r="HE65" s="18"/>
      <c r="HG65" s="18"/>
      <c r="HI65" s="18"/>
      <c r="HK65" s="18"/>
      <c r="HM65" s="18"/>
      <c r="HO65" s="18"/>
      <c r="HQ65" s="18"/>
      <c r="HS65" s="18"/>
      <c r="HU65" s="18"/>
      <c r="HW65" s="18"/>
      <c r="HY65" s="18"/>
      <c r="IA65" s="18"/>
      <c r="IC65" s="18"/>
      <c r="IE65" s="18"/>
      <c r="IG65" s="18"/>
      <c r="II65" s="18"/>
      <c r="IK65" s="18"/>
      <c r="IM65" s="18"/>
      <c r="IO65" s="18"/>
      <c r="IQ65" s="18"/>
      <c r="IS65" s="18"/>
      <c r="IU65" s="18"/>
    </row>
    <row r="66" spans="1:255" ht="12.75">
      <c r="A66" s="18"/>
      <c r="C66" s="112" t="s">
        <v>120</v>
      </c>
      <c r="D66" s="112" t="s">
        <v>120</v>
      </c>
      <c r="E66" s="112" t="s">
        <v>120</v>
      </c>
      <c r="F66" s="27" t="s">
        <v>120</v>
      </c>
      <c r="G66" s="27" t="s">
        <v>120</v>
      </c>
      <c r="I66" s="18"/>
      <c r="J66"/>
      <c r="K66" s="98" t="s">
        <v>120</v>
      </c>
      <c r="M66" s="18"/>
      <c r="O66" s="18"/>
      <c r="Q66" s="18"/>
      <c r="S66" s="18"/>
      <c r="U66" s="18"/>
      <c r="W66" s="18"/>
      <c r="Y66" s="18"/>
      <c r="AA66" s="18"/>
      <c r="AC66" s="18"/>
      <c r="AE66" s="18"/>
      <c r="AG66" s="18"/>
      <c r="AI66" s="18"/>
      <c r="AK66" s="18"/>
      <c r="AM66" s="18"/>
      <c r="AO66" s="18"/>
      <c r="AQ66" s="18"/>
      <c r="AS66" s="18"/>
      <c r="AU66" s="18"/>
      <c r="AW66" s="18"/>
      <c r="AY66" s="18"/>
      <c r="BA66" s="18"/>
      <c r="BC66" s="18"/>
      <c r="BE66" s="18"/>
      <c r="BG66" s="18"/>
      <c r="BI66" s="18"/>
      <c r="BK66" s="18"/>
      <c r="BM66" s="18"/>
      <c r="BO66" s="18"/>
      <c r="BQ66" s="18"/>
      <c r="BS66" s="18"/>
      <c r="BU66" s="18"/>
      <c r="BW66" s="18"/>
      <c r="BY66" s="18"/>
      <c r="CA66" s="18"/>
      <c r="CC66" s="18"/>
      <c r="CE66" s="18"/>
      <c r="CG66" s="18"/>
      <c r="CI66" s="18"/>
      <c r="CK66" s="18"/>
      <c r="CM66" s="18"/>
      <c r="CO66" s="18"/>
      <c r="CQ66" s="18"/>
      <c r="CS66" s="18"/>
      <c r="CU66" s="18"/>
      <c r="CW66" s="18"/>
      <c r="CY66" s="18"/>
      <c r="DA66" s="18"/>
      <c r="DC66" s="18"/>
      <c r="DE66" s="18"/>
      <c r="DG66" s="18"/>
      <c r="DI66" s="18"/>
      <c r="DK66" s="18"/>
      <c r="DM66" s="18"/>
      <c r="DO66" s="18"/>
      <c r="DQ66" s="18"/>
      <c r="DS66" s="18"/>
      <c r="DU66" s="18"/>
      <c r="DW66" s="18"/>
      <c r="DY66" s="18"/>
      <c r="EA66" s="18"/>
      <c r="EC66" s="18"/>
      <c r="EE66" s="18"/>
      <c r="EG66" s="18"/>
      <c r="EI66" s="18"/>
      <c r="EK66" s="18"/>
      <c r="EM66" s="18"/>
      <c r="EO66" s="18"/>
      <c r="EQ66" s="18"/>
      <c r="ES66" s="18"/>
      <c r="EU66" s="18"/>
      <c r="EW66" s="18"/>
      <c r="EY66" s="18"/>
      <c r="FA66" s="18"/>
      <c r="FC66" s="18"/>
      <c r="FE66" s="18"/>
      <c r="FG66" s="18"/>
      <c r="FI66" s="18"/>
      <c r="FK66" s="18"/>
      <c r="FM66" s="18"/>
      <c r="FO66" s="18"/>
      <c r="FQ66" s="18"/>
      <c r="FS66" s="18"/>
      <c r="FU66" s="18"/>
      <c r="FW66" s="18"/>
      <c r="FY66" s="18"/>
      <c r="GA66" s="18"/>
      <c r="GC66" s="18"/>
      <c r="GE66" s="18"/>
      <c r="GG66" s="18"/>
      <c r="GI66" s="18"/>
      <c r="GK66" s="18"/>
      <c r="GM66" s="18"/>
      <c r="GO66" s="18"/>
      <c r="GQ66" s="18"/>
      <c r="GS66" s="18"/>
      <c r="GU66" s="18"/>
      <c r="GW66" s="18"/>
      <c r="GY66" s="18"/>
      <c r="HA66" s="18"/>
      <c r="HC66" s="18"/>
      <c r="HE66" s="18"/>
      <c r="HG66" s="18"/>
      <c r="HI66" s="18"/>
      <c r="HK66" s="18"/>
      <c r="HM66" s="18"/>
      <c r="HO66" s="18"/>
      <c r="HQ66" s="18"/>
      <c r="HS66" s="18"/>
      <c r="HU66" s="18"/>
      <c r="HW66" s="18"/>
      <c r="HY66" s="18"/>
      <c r="IA66" s="18"/>
      <c r="IC66" s="18"/>
      <c r="IE66" s="18"/>
      <c r="IG66" s="18"/>
      <c r="II66" s="18"/>
      <c r="IK66" s="18"/>
      <c r="IM66" s="18"/>
      <c r="IO66" s="18"/>
      <c r="IQ66" s="18"/>
      <c r="IS66" s="18"/>
      <c r="IU66" s="18"/>
    </row>
    <row r="67" spans="1:12" ht="12.75">
      <c r="A67" s="18" t="s">
        <v>57</v>
      </c>
      <c r="B67" t="s">
        <v>175</v>
      </c>
      <c r="C67" s="31"/>
      <c r="D67" s="50"/>
      <c r="E67" s="112">
        <f>SUM(C67:D67)</f>
        <v>0</v>
      </c>
      <c r="F67" s="27"/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.75">
      <c r="A68" s="18" t="s">
        <v>149</v>
      </c>
      <c r="B68" t="s">
        <v>176</v>
      </c>
      <c r="C68" s="31"/>
      <c r="D68" s="50"/>
      <c r="E68" s="112">
        <f>SUM(C68:D68)</f>
        <v>0</v>
      </c>
      <c r="F68" s="88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98"/>
      <c r="L68" t="s">
        <v>65</v>
      </c>
    </row>
    <row r="69" spans="1:12" ht="12.75">
      <c r="A69" s="18" t="s">
        <v>57</v>
      </c>
      <c r="B69" t="s">
        <v>354</v>
      </c>
      <c r="C69" s="31"/>
      <c r="D69" s="50"/>
      <c r="E69" s="112">
        <f>SUM(C69:D69)</f>
        <v>0</v>
      </c>
      <c r="F69" s="88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98"/>
      <c r="L69" t="s">
        <v>65</v>
      </c>
    </row>
    <row r="70" spans="1:12" ht="12.75">
      <c r="A70" s="18" t="s">
        <v>57</v>
      </c>
      <c r="B70" t="s">
        <v>168</v>
      </c>
      <c r="C70" s="111" t="s">
        <v>119</v>
      </c>
      <c r="D70" s="50" t="s">
        <v>119</v>
      </c>
      <c r="E70" s="112" t="s">
        <v>119</v>
      </c>
      <c r="F70" s="88" t="s">
        <v>218</v>
      </c>
      <c r="G70" s="35" t="s">
        <v>224</v>
      </c>
      <c r="H70" t="s">
        <v>43</v>
      </c>
      <c r="I70" s="18" t="s">
        <v>114</v>
      </c>
      <c r="J70" s="1" t="s">
        <v>150</v>
      </c>
      <c r="K70" s="98"/>
      <c r="L70" t="s">
        <v>65</v>
      </c>
    </row>
    <row r="71" spans="1:12" ht="12.75">
      <c r="A71" s="18" t="s">
        <v>57</v>
      </c>
      <c r="B71" t="s">
        <v>169</v>
      </c>
      <c r="C71" s="111" t="s">
        <v>119</v>
      </c>
      <c r="D71" s="50" t="s">
        <v>119</v>
      </c>
      <c r="E71" s="112" t="s">
        <v>119</v>
      </c>
      <c r="F71" s="88" t="s">
        <v>218</v>
      </c>
      <c r="G71" s="35" t="s">
        <v>224</v>
      </c>
      <c r="H71" t="s">
        <v>43</v>
      </c>
      <c r="I71" s="18" t="s">
        <v>114</v>
      </c>
      <c r="J71" s="1" t="s">
        <v>151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3"/>
      <c r="K72" s="98" t="s">
        <v>120</v>
      </c>
    </row>
    <row r="73" spans="1:12" ht="12.75">
      <c r="A73" s="18" t="s">
        <v>347</v>
      </c>
      <c r="B73" t="s">
        <v>348</v>
      </c>
      <c r="C73" s="31"/>
      <c r="D73" s="50"/>
      <c r="E73" s="112">
        <f>SUM(C73:D73)</f>
        <v>0</v>
      </c>
      <c r="F73" s="112"/>
      <c r="G73" s="35">
        <f>SUM(E73:F73)</f>
        <v>0</v>
      </c>
      <c r="I73" s="18"/>
      <c r="K73" s="98"/>
      <c r="L73" t="s">
        <v>65</v>
      </c>
    </row>
    <row r="74" spans="1:12" ht="12.75">
      <c r="A74" s="18"/>
      <c r="C74" s="58">
        <f>SUM(C4:C73)</f>
        <v>51</v>
      </c>
      <c r="D74" s="58">
        <f>SUM(D4:D73)</f>
        <v>29</v>
      </c>
      <c r="E74" s="58">
        <f>SUM(E4:E73)</f>
        <v>80</v>
      </c>
      <c r="F74" s="58">
        <f>SUM(F4:F73)</f>
        <v>124</v>
      </c>
      <c r="G74" s="58">
        <f>SUM(G4+G5+G6+G7+G9+G14+G22+G23+G25+G30+G40+G41+G42+G43+G45+G47+G48+G49+G50+G52+G53+G55+G67+G73+G64+G65)</f>
        <v>-44</v>
      </c>
      <c r="J74" s="25" t="s">
        <v>122</v>
      </c>
      <c r="K74" s="16">
        <f>SUM(K4:K73)</f>
        <v>108534.99</v>
      </c>
      <c r="L74" t="s">
        <v>65</v>
      </c>
    </row>
    <row r="75" spans="1:2" ht="12.75">
      <c r="A75" s="64">
        <v>40101</v>
      </c>
      <c r="B75" s="60" t="s">
        <v>688</v>
      </c>
    </row>
    <row r="76" spans="1:11" ht="12.75">
      <c r="A76" s="195">
        <v>40065</v>
      </c>
      <c r="B76" s="61" t="s">
        <v>683</v>
      </c>
      <c r="G76" s="4" t="s">
        <v>48</v>
      </c>
      <c r="I76" s="4"/>
      <c r="K76" s="4" t="s">
        <v>64</v>
      </c>
    </row>
    <row r="77" spans="1:12" ht="12.75">
      <c r="A77" s="182">
        <v>40189</v>
      </c>
      <c r="B77" s="62" t="s">
        <v>121</v>
      </c>
      <c r="F77" s="10" t="s">
        <v>45</v>
      </c>
      <c r="G77" s="18">
        <f>SUM(E4+E6+E9+E12+E13+E14+E15+E16+E17+E18+E19+E20+E23+E51+E55+E62+E63)</f>
        <v>34</v>
      </c>
      <c r="I77" s="15"/>
      <c r="J77" s="10" t="s">
        <v>45</v>
      </c>
      <c r="K77" s="30">
        <f>SUM(K4+K6+K9+K12+K13+K14+K15+K16+K17+K18+K19+K20+K23+K51+K55+K62+K63)</f>
        <v>20428.260000000002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6</v>
      </c>
      <c r="I78" s="15"/>
      <c r="J78" s="10" t="s">
        <v>46</v>
      </c>
      <c r="K78" s="30">
        <f>SUM(K21+K25+K26+K27+K28)</f>
        <v>9786.5</v>
      </c>
      <c r="L78" t="s">
        <v>65</v>
      </c>
    </row>
    <row r="79" spans="2:12" ht="12.75">
      <c r="B79" s="14"/>
      <c r="F79" s="10" t="s">
        <v>47</v>
      </c>
      <c r="G79" s="144">
        <f>SUM(E5+E7+E8+E10+E22+E30+E31+E32+E33+E34+E35+E40+E41+E42+E43+E44+E45+E46+E47+E48+E49+E50+E52+E53+E56+E57+E58+E59+E60+E61+E64+E67+E68+E73)</f>
        <v>40</v>
      </c>
      <c r="H79" s="1"/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78320.23</v>
      </c>
      <c r="L79" t="s">
        <v>65</v>
      </c>
    </row>
    <row r="80" spans="3:12" ht="12.75">
      <c r="C80" s="18"/>
      <c r="D80" s="18"/>
      <c r="F80" s="10" t="s">
        <v>50</v>
      </c>
      <c r="G80" s="4">
        <f>SUM(G77:G79)</f>
        <v>80</v>
      </c>
      <c r="I80" s="16"/>
      <c r="J80" s="10" t="s">
        <v>50</v>
      </c>
      <c r="K80" s="9">
        <f>SUM(K77:K79)</f>
        <v>108534.98999999999</v>
      </c>
      <c r="L80" t="s">
        <v>65</v>
      </c>
    </row>
    <row r="81" spans="3:7" ht="12.75">
      <c r="C81" s="18"/>
      <c r="D81" s="18"/>
      <c r="F81" s="2"/>
      <c r="G81" s="2"/>
    </row>
    <row r="82" spans="3:7" ht="12.75">
      <c r="C82" s="18"/>
      <c r="D82" s="18"/>
      <c r="F82" s="2"/>
      <c r="G82" s="2"/>
    </row>
    <row r="83" spans="3:7" ht="12.75">
      <c r="C83" s="18"/>
      <c r="D83" s="18"/>
      <c r="F83" s="3"/>
      <c r="G83" s="3"/>
    </row>
  </sheetData>
  <printOptions gridLines="1" headings="1" horizontalCentered="1" verticalCentered="1"/>
  <pageMargins left="0.3937007874015748" right="0" top="0.35433070866141736" bottom="0.1968503937007874" header="0.1968503937007874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Ausagabe-IST's - BLB - August  2009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8" bestFit="1" customWidth="1"/>
    <col min="4" max="4" width="33.7109375" style="8" bestFit="1" customWidth="1"/>
    <col min="5" max="5" width="29.851562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17" t="s">
        <v>84</v>
      </c>
    </row>
    <row r="2" spans="1:5" ht="12.75">
      <c r="A2" s="4" t="s">
        <v>87</v>
      </c>
      <c r="B2" s="4" t="s">
        <v>0</v>
      </c>
      <c r="C2" s="17"/>
      <c r="D2" s="17"/>
      <c r="E2" s="17"/>
    </row>
    <row r="3" spans="1:5" ht="3.75" customHeight="1">
      <c r="A3" s="4"/>
      <c r="B3" s="4"/>
      <c r="C3" s="17"/>
      <c r="D3" s="17"/>
      <c r="E3" s="17"/>
    </row>
    <row r="4" spans="1:5" ht="12.75">
      <c r="A4" s="1" t="s">
        <v>6</v>
      </c>
      <c r="B4" s="1">
        <v>1</v>
      </c>
      <c r="C4" t="s">
        <v>361</v>
      </c>
      <c r="D4" t="s">
        <v>362</v>
      </c>
      <c r="E4" t="s">
        <v>363</v>
      </c>
    </row>
    <row r="5" spans="1:5" ht="12.75">
      <c r="A5" s="1" t="s">
        <v>6</v>
      </c>
      <c r="B5" s="1">
        <v>1</v>
      </c>
      <c r="C5" t="s">
        <v>361</v>
      </c>
      <c r="D5" t="s">
        <v>364</v>
      </c>
      <c r="E5" t="s">
        <v>365</v>
      </c>
    </row>
    <row r="6" spans="1:5" ht="12.75">
      <c r="A6" s="1" t="s">
        <v>51</v>
      </c>
      <c r="B6" s="1">
        <v>1</v>
      </c>
      <c r="C6" t="s">
        <v>366</v>
      </c>
      <c r="D6" t="s">
        <v>367</v>
      </c>
      <c r="E6" t="s">
        <v>365</v>
      </c>
    </row>
    <row r="7" spans="1:5" ht="12.75">
      <c r="A7" s="1" t="s">
        <v>368</v>
      </c>
      <c r="B7" s="1">
        <v>1</v>
      </c>
      <c r="C7" t="s">
        <v>8</v>
      </c>
      <c r="D7" t="s">
        <v>369</v>
      </c>
      <c r="E7" t="s">
        <v>370</v>
      </c>
    </row>
    <row r="8" spans="1:5" ht="12.75">
      <c r="A8" s="1" t="s">
        <v>368</v>
      </c>
      <c r="B8" s="1">
        <v>1</v>
      </c>
      <c r="C8" t="s">
        <v>371</v>
      </c>
      <c r="D8"/>
      <c r="E8" t="s">
        <v>370</v>
      </c>
    </row>
    <row r="9" spans="1:5" ht="12.75">
      <c r="A9" s="1" t="s">
        <v>9</v>
      </c>
      <c r="B9" s="1">
        <v>1</v>
      </c>
      <c r="C9" t="s">
        <v>10</v>
      </c>
      <c r="D9"/>
      <c r="E9" t="s">
        <v>372</v>
      </c>
    </row>
    <row r="10" spans="1:5" ht="12.75">
      <c r="A10" s="1" t="s">
        <v>9</v>
      </c>
      <c r="B10" s="1">
        <v>1</v>
      </c>
      <c r="C10" t="s">
        <v>10</v>
      </c>
      <c r="D10" t="s">
        <v>373</v>
      </c>
      <c r="E10" t="s">
        <v>372</v>
      </c>
    </row>
    <row r="11" spans="1:5" ht="12.75">
      <c r="A11" s="1" t="s">
        <v>9</v>
      </c>
      <c r="B11" s="1">
        <v>1</v>
      </c>
      <c r="C11" t="s">
        <v>10</v>
      </c>
      <c r="D11" t="s">
        <v>374</v>
      </c>
      <c r="E11" t="s">
        <v>372</v>
      </c>
    </row>
    <row r="12" spans="1:5" ht="12.75">
      <c r="A12" s="1" t="s">
        <v>11</v>
      </c>
      <c r="B12" s="1">
        <v>1</v>
      </c>
      <c r="C12" t="s">
        <v>375</v>
      </c>
      <c r="D12"/>
      <c r="E12" t="s">
        <v>372</v>
      </c>
    </row>
    <row r="13" spans="1:5" ht="12.75">
      <c r="A13" s="1" t="s">
        <v>11</v>
      </c>
      <c r="B13" s="1">
        <v>1</v>
      </c>
      <c r="C13" t="s">
        <v>375</v>
      </c>
      <c r="D13" t="s">
        <v>376</v>
      </c>
      <c r="E13" t="s">
        <v>372</v>
      </c>
    </row>
    <row r="14" spans="1:5" ht="12.75">
      <c r="A14" s="1" t="s">
        <v>11</v>
      </c>
      <c r="B14" s="1">
        <v>1</v>
      </c>
      <c r="C14" t="s">
        <v>375</v>
      </c>
      <c r="D14" t="s">
        <v>377</v>
      </c>
      <c r="E14" t="s">
        <v>363</v>
      </c>
    </row>
    <row r="15" spans="1:5" ht="12.75">
      <c r="A15" s="1" t="s">
        <v>12</v>
      </c>
      <c r="B15" s="1">
        <v>1</v>
      </c>
      <c r="C15" t="s">
        <v>13</v>
      </c>
      <c r="D15" t="s">
        <v>378</v>
      </c>
      <c r="E15"/>
    </row>
    <row r="16" spans="1:5" ht="12.75">
      <c r="A16" s="1" t="s">
        <v>12</v>
      </c>
      <c r="B16" s="1">
        <v>1</v>
      </c>
      <c r="C16" t="s">
        <v>13</v>
      </c>
      <c r="D16"/>
      <c r="E16" t="s">
        <v>372</v>
      </c>
    </row>
    <row r="17" spans="1:5" ht="12.75">
      <c r="A17" s="1" t="s">
        <v>12</v>
      </c>
      <c r="B17" s="1">
        <v>1</v>
      </c>
      <c r="C17" t="s">
        <v>13</v>
      </c>
      <c r="D17" t="s">
        <v>379</v>
      </c>
      <c r="E17" t="s">
        <v>372</v>
      </c>
    </row>
    <row r="18" spans="1:5" ht="12.75">
      <c r="A18" s="1" t="s">
        <v>12</v>
      </c>
      <c r="B18" s="1">
        <v>1</v>
      </c>
      <c r="C18" t="s">
        <v>13</v>
      </c>
      <c r="D18" t="s">
        <v>380</v>
      </c>
      <c r="E18" t="s">
        <v>372</v>
      </c>
    </row>
    <row r="19" spans="1:5" ht="12.75">
      <c r="A19" s="1" t="s">
        <v>12</v>
      </c>
      <c r="B19" s="1">
        <v>1</v>
      </c>
      <c r="C19" t="s">
        <v>13</v>
      </c>
      <c r="D19" t="s">
        <v>381</v>
      </c>
      <c r="E19" t="s">
        <v>372</v>
      </c>
    </row>
    <row r="20" spans="1:5" ht="12.75">
      <c r="A20" s="1" t="s">
        <v>12</v>
      </c>
      <c r="B20" s="1">
        <v>1</v>
      </c>
      <c r="C20" t="s">
        <v>13</v>
      </c>
      <c r="D20" t="s">
        <v>382</v>
      </c>
      <c r="E20" t="s">
        <v>370</v>
      </c>
    </row>
    <row r="21" spans="1:5" ht="12.75">
      <c r="A21" s="1" t="s">
        <v>12</v>
      </c>
      <c r="B21" s="1">
        <v>2</v>
      </c>
      <c r="C21" t="s">
        <v>13</v>
      </c>
      <c r="D21" t="s">
        <v>383</v>
      </c>
      <c r="E21" t="s">
        <v>365</v>
      </c>
    </row>
    <row r="22" spans="1:5" ht="12.75">
      <c r="A22" s="1" t="s">
        <v>14</v>
      </c>
      <c r="B22" s="1">
        <v>1</v>
      </c>
      <c r="C22" t="s">
        <v>384</v>
      </c>
      <c r="D22"/>
      <c r="E22"/>
    </row>
    <row r="23" spans="1:5" ht="12.75">
      <c r="A23" s="1" t="s">
        <v>14</v>
      </c>
      <c r="B23" s="1">
        <v>1</v>
      </c>
      <c r="C23" t="s">
        <v>384</v>
      </c>
      <c r="D23" t="s">
        <v>385</v>
      </c>
      <c r="E23" t="s">
        <v>372</v>
      </c>
    </row>
    <row r="24" spans="1:5" ht="12.75">
      <c r="A24" s="1" t="s">
        <v>14</v>
      </c>
      <c r="B24" s="1">
        <v>2</v>
      </c>
      <c r="C24" t="s">
        <v>384</v>
      </c>
      <c r="D24"/>
      <c r="E24" t="s">
        <v>370</v>
      </c>
    </row>
    <row r="25" spans="1:5" ht="12.75">
      <c r="A25" s="1" t="s">
        <v>14</v>
      </c>
      <c r="B25" s="1">
        <v>1</v>
      </c>
      <c r="C25" t="s">
        <v>384</v>
      </c>
      <c r="D25" t="s">
        <v>386</v>
      </c>
      <c r="E25" t="s">
        <v>370</v>
      </c>
    </row>
    <row r="26" spans="1:5" ht="12.75">
      <c r="A26" s="1" t="s">
        <v>14</v>
      </c>
      <c r="B26" s="1">
        <v>1</v>
      </c>
      <c r="C26" t="s">
        <v>384</v>
      </c>
      <c r="D26" t="s">
        <v>377</v>
      </c>
      <c r="E26" t="s">
        <v>363</v>
      </c>
    </row>
    <row r="27" spans="1:5" ht="12.75">
      <c r="A27" s="1" t="s">
        <v>15</v>
      </c>
      <c r="B27" s="1">
        <v>1</v>
      </c>
      <c r="C27" t="s">
        <v>387</v>
      </c>
      <c r="D27" t="s">
        <v>445</v>
      </c>
      <c r="E27" t="s">
        <v>365</v>
      </c>
    </row>
    <row r="28" spans="1:5" ht="12.75">
      <c r="A28" s="1" t="s">
        <v>15</v>
      </c>
      <c r="B28" s="1">
        <v>1</v>
      </c>
      <c r="C28" t="s">
        <v>388</v>
      </c>
      <c r="D28" t="s">
        <v>445</v>
      </c>
      <c r="E28" t="s">
        <v>372</v>
      </c>
    </row>
    <row r="29" spans="1:5" ht="12.75">
      <c r="A29" s="1" t="s">
        <v>15</v>
      </c>
      <c r="B29" s="1">
        <v>2</v>
      </c>
      <c r="C29" t="s">
        <v>388</v>
      </c>
      <c r="D29" t="s">
        <v>445</v>
      </c>
      <c r="E29" t="s">
        <v>370</v>
      </c>
    </row>
    <row r="30" spans="1:5" ht="12.75">
      <c r="A30" s="1" t="s">
        <v>15</v>
      </c>
      <c r="B30" s="1">
        <v>2</v>
      </c>
      <c r="C30" t="s">
        <v>388</v>
      </c>
      <c r="D30" t="s">
        <v>445</v>
      </c>
      <c r="E30" t="s">
        <v>370</v>
      </c>
    </row>
    <row r="31" spans="1:5" ht="12.75">
      <c r="A31" s="1" t="s">
        <v>15</v>
      </c>
      <c r="B31" s="1">
        <v>1</v>
      </c>
      <c r="C31" t="s">
        <v>388</v>
      </c>
      <c r="D31" t="s">
        <v>445</v>
      </c>
      <c r="E31" t="s">
        <v>370</v>
      </c>
    </row>
    <row r="32" spans="1:5" ht="12.75">
      <c r="A32" s="1" t="s">
        <v>15</v>
      </c>
      <c r="B32" s="1">
        <v>1</v>
      </c>
      <c r="C32" t="s">
        <v>388</v>
      </c>
      <c r="D32" t="s">
        <v>445</v>
      </c>
      <c r="E32" t="s">
        <v>370</v>
      </c>
    </row>
    <row r="33" spans="1:5" ht="12.75">
      <c r="A33" s="1" t="s">
        <v>15</v>
      </c>
      <c r="B33" s="1">
        <v>1</v>
      </c>
      <c r="C33" t="s">
        <v>389</v>
      </c>
      <c r="D33" t="s">
        <v>445</v>
      </c>
      <c r="E33"/>
    </row>
    <row r="34" spans="1:5" ht="12.75">
      <c r="A34" s="1" t="s">
        <v>15</v>
      </c>
      <c r="B34" s="1">
        <v>1</v>
      </c>
      <c r="C34" t="s">
        <v>389</v>
      </c>
      <c r="D34" t="s">
        <v>445</v>
      </c>
      <c r="E34" t="s">
        <v>370</v>
      </c>
    </row>
    <row r="35" spans="1:5" ht="12.75">
      <c r="A35" s="1" t="s">
        <v>15</v>
      </c>
      <c r="B35" s="1">
        <v>1</v>
      </c>
      <c r="C35" t="s">
        <v>389</v>
      </c>
      <c r="D35" t="s">
        <v>445</v>
      </c>
      <c r="E35" t="s">
        <v>370</v>
      </c>
    </row>
    <row r="36" spans="1:5" ht="12.75">
      <c r="A36" s="1" t="s">
        <v>15</v>
      </c>
      <c r="B36" s="1">
        <v>1</v>
      </c>
      <c r="C36" t="s">
        <v>389</v>
      </c>
      <c r="D36" t="s">
        <v>445</v>
      </c>
      <c r="E36" t="s">
        <v>370</v>
      </c>
    </row>
    <row r="37" spans="1:5" ht="12.75">
      <c r="A37" s="1" t="s">
        <v>15</v>
      </c>
      <c r="B37" s="1">
        <v>1</v>
      </c>
      <c r="C37" t="s">
        <v>389</v>
      </c>
      <c r="D37" t="s">
        <v>445</v>
      </c>
      <c r="E37" t="s">
        <v>370</v>
      </c>
    </row>
    <row r="38" spans="1:5" ht="12.75">
      <c r="A38" s="1" t="s">
        <v>15</v>
      </c>
      <c r="B38" s="1">
        <v>2</v>
      </c>
      <c r="C38" t="s">
        <v>389</v>
      </c>
      <c r="D38" t="s">
        <v>445</v>
      </c>
      <c r="E38" t="s">
        <v>370</v>
      </c>
    </row>
    <row r="39" spans="1:5" ht="12.75">
      <c r="A39" s="1" t="s">
        <v>15</v>
      </c>
      <c r="B39" s="1">
        <v>2</v>
      </c>
      <c r="C39" t="s">
        <v>389</v>
      </c>
      <c r="D39" t="s">
        <v>445</v>
      </c>
      <c r="E39" t="s">
        <v>370</v>
      </c>
    </row>
    <row r="40" spans="1:5" ht="12.75">
      <c r="A40" s="1" t="s">
        <v>15</v>
      </c>
      <c r="B40" s="1">
        <v>1</v>
      </c>
      <c r="C40" t="s">
        <v>389</v>
      </c>
      <c r="D40" t="s">
        <v>445</v>
      </c>
      <c r="E40" t="s">
        <v>370</v>
      </c>
    </row>
    <row r="41" spans="1:5" ht="12.75">
      <c r="A41" s="1" t="s">
        <v>15</v>
      </c>
      <c r="B41" s="1">
        <v>1</v>
      </c>
      <c r="C41" t="s">
        <v>389</v>
      </c>
      <c r="D41" t="s">
        <v>445</v>
      </c>
      <c r="E41" t="s">
        <v>370</v>
      </c>
    </row>
    <row r="42" spans="1:5" ht="12.75">
      <c r="A42" s="1" t="s">
        <v>15</v>
      </c>
      <c r="B42" s="1">
        <v>2</v>
      </c>
      <c r="C42" t="s">
        <v>389</v>
      </c>
      <c r="D42" t="s">
        <v>445</v>
      </c>
      <c r="E42" t="s">
        <v>370</v>
      </c>
    </row>
    <row r="43" spans="1:5" ht="12.75">
      <c r="A43" s="1" t="s">
        <v>15</v>
      </c>
      <c r="B43" s="1">
        <v>2</v>
      </c>
      <c r="C43" t="s">
        <v>389</v>
      </c>
      <c r="D43" t="s">
        <v>445</v>
      </c>
      <c r="E43" t="s">
        <v>370</v>
      </c>
    </row>
    <row r="44" spans="1:5" ht="12.75">
      <c r="A44" s="1" t="s">
        <v>15</v>
      </c>
      <c r="B44" s="1">
        <v>1</v>
      </c>
      <c r="C44" t="s">
        <v>389</v>
      </c>
      <c r="D44" t="s">
        <v>445</v>
      </c>
      <c r="E44" t="s">
        <v>370</v>
      </c>
    </row>
    <row r="45" spans="1:5" ht="12.75">
      <c r="A45" s="1" t="s">
        <v>15</v>
      </c>
      <c r="B45" s="1">
        <v>1</v>
      </c>
      <c r="C45" t="s">
        <v>389</v>
      </c>
      <c r="D45" t="s">
        <v>445</v>
      </c>
      <c r="E45" t="s">
        <v>370</v>
      </c>
    </row>
    <row r="46" spans="1:5" ht="12.75">
      <c r="A46" s="1" t="s">
        <v>15</v>
      </c>
      <c r="B46" s="1">
        <v>1</v>
      </c>
      <c r="C46" t="s">
        <v>389</v>
      </c>
      <c r="D46" t="s">
        <v>445</v>
      </c>
      <c r="E46" t="s">
        <v>370</v>
      </c>
    </row>
    <row r="47" spans="1:5" ht="12.75">
      <c r="A47" s="1" t="s">
        <v>15</v>
      </c>
      <c r="B47" s="1">
        <v>1</v>
      </c>
      <c r="C47" t="s">
        <v>389</v>
      </c>
      <c r="D47" t="s">
        <v>445</v>
      </c>
      <c r="E47" t="s">
        <v>370</v>
      </c>
    </row>
    <row r="48" spans="1:5" ht="12.75">
      <c r="A48" s="1" t="s">
        <v>15</v>
      </c>
      <c r="B48" s="1">
        <v>1</v>
      </c>
      <c r="C48" t="s">
        <v>389</v>
      </c>
      <c r="D48" t="s">
        <v>445</v>
      </c>
      <c r="E48" t="s">
        <v>370</v>
      </c>
    </row>
    <row r="49" spans="1:5" ht="12.75">
      <c r="A49" s="1" t="s">
        <v>15</v>
      </c>
      <c r="B49" s="1">
        <v>1</v>
      </c>
      <c r="C49" t="s">
        <v>389</v>
      </c>
      <c r="D49" t="s">
        <v>445</v>
      </c>
      <c r="E49" t="s">
        <v>370</v>
      </c>
    </row>
    <row r="50" spans="1:5" ht="12.75">
      <c r="A50" s="1" t="s">
        <v>15</v>
      </c>
      <c r="B50" s="1">
        <v>1</v>
      </c>
      <c r="C50" t="s">
        <v>389</v>
      </c>
      <c r="D50" t="s">
        <v>445</v>
      </c>
      <c r="E50" t="s">
        <v>370</v>
      </c>
    </row>
    <row r="51" spans="1:5" ht="12.75">
      <c r="A51" s="1" t="s">
        <v>15</v>
      </c>
      <c r="B51" s="1">
        <v>1</v>
      </c>
      <c r="C51" t="s">
        <v>389</v>
      </c>
      <c r="D51" t="s">
        <v>445</v>
      </c>
      <c r="E51" t="s">
        <v>370</v>
      </c>
    </row>
    <row r="52" spans="1:5" ht="12.75">
      <c r="A52" s="1" t="s">
        <v>15</v>
      </c>
      <c r="B52" s="1">
        <v>1</v>
      </c>
      <c r="C52" t="s">
        <v>389</v>
      </c>
      <c r="D52" t="s">
        <v>445</v>
      </c>
      <c r="E52" t="s">
        <v>370</v>
      </c>
    </row>
    <row r="53" spans="1:5" ht="12.75">
      <c r="A53" s="1" t="s">
        <v>15</v>
      </c>
      <c r="B53" s="1">
        <v>1</v>
      </c>
      <c r="C53" t="s">
        <v>389</v>
      </c>
      <c r="D53" t="s">
        <v>445</v>
      </c>
      <c r="E53" t="s">
        <v>365</v>
      </c>
    </row>
    <row r="54" spans="1:5" ht="12.75">
      <c r="A54" s="1" t="s">
        <v>16</v>
      </c>
      <c r="B54" s="1">
        <v>1</v>
      </c>
      <c r="C54" t="s">
        <v>390</v>
      </c>
      <c r="D54" t="s">
        <v>391</v>
      </c>
      <c r="E54" t="s">
        <v>372</v>
      </c>
    </row>
    <row r="55" spans="1:5" ht="12.75">
      <c r="A55" s="1" t="s">
        <v>16</v>
      </c>
      <c r="B55" s="1">
        <v>1</v>
      </c>
      <c r="C55" t="s">
        <v>392</v>
      </c>
      <c r="D55" t="s">
        <v>393</v>
      </c>
      <c r="E55" t="s">
        <v>372</v>
      </c>
    </row>
    <row r="56" spans="1:5" ht="12.75">
      <c r="A56" s="1" t="s">
        <v>16</v>
      </c>
      <c r="B56" s="1">
        <v>1</v>
      </c>
      <c r="C56" t="s">
        <v>392</v>
      </c>
      <c r="D56"/>
      <c r="E56" t="s">
        <v>370</v>
      </c>
    </row>
    <row r="57" spans="1:5" ht="12.75">
      <c r="A57" s="1" t="s">
        <v>16</v>
      </c>
      <c r="B57" s="1">
        <v>1</v>
      </c>
      <c r="C57" t="s">
        <v>394</v>
      </c>
      <c r="D57" t="s">
        <v>395</v>
      </c>
      <c r="E57" t="s">
        <v>372</v>
      </c>
    </row>
    <row r="58" spans="1:5" ht="12.75">
      <c r="A58" s="1" t="s">
        <v>16</v>
      </c>
      <c r="B58" s="1">
        <v>1</v>
      </c>
      <c r="C58" t="s">
        <v>394</v>
      </c>
      <c r="D58" t="s">
        <v>396</v>
      </c>
      <c r="E58" t="s">
        <v>372</v>
      </c>
    </row>
    <row r="59" spans="1:5" ht="12.75">
      <c r="A59" s="1" t="s">
        <v>17</v>
      </c>
      <c r="B59" s="1">
        <v>1</v>
      </c>
      <c r="C59" t="s">
        <v>397</v>
      </c>
      <c r="D59" t="s">
        <v>379</v>
      </c>
      <c r="E59" t="s">
        <v>372</v>
      </c>
    </row>
    <row r="60" spans="1:5" ht="12.75">
      <c r="A60" s="1" t="s">
        <v>398</v>
      </c>
      <c r="B60" s="1">
        <v>1</v>
      </c>
      <c r="C60" t="s">
        <v>399</v>
      </c>
      <c r="D60" t="s">
        <v>400</v>
      </c>
      <c r="E60" t="s">
        <v>401</v>
      </c>
    </row>
    <row r="61" spans="1:5" ht="12.75">
      <c r="A61" s="1" t="s">
        <v>18</v>
      </c>
      <c r="B61" s="1">
        <v>1</v>
      </c>
      <c r="C61" t="s">
        <v>8</v>
      </c>
      <c r="D61" t="s">
        <v>402</v>
      </c>
      <c r="E61" t="s">
        <v>372</v>
      </c>
    </row>
    <row r="62" spans="1:5" ht="12.75">
      <c r="A62" s="1" t="s">
        <v>18</v>
      </c>
      <c r="B62" s="1">
        <v>1</v>
      </c>
      <c r="C62" t="s">
        <v>8</v>
      </c>
      <c r="D62" t="s">
        <v>403</v>
      </c>
      <c r="E62" t="s">
        <v>372</v>
      </c>
    </row>
    <row r="63" spans="1:5" ht="12.75">
      <c r="A63" s="1" t="s">
        <v>18</v>
      </c>
      <c r="B63" s="1">
        <v>1</v>
      </c>
      <c r="C63" t="s">
        <v>8</v>
      </c>
      <c r="D63" t="s">
        <v>404</v>
      </c>
      <c r="E63" t="s">
        <v>372</v>
      </c>
    </row>
    <row r="64" spans="1:5" ht="12.75">
      <c r="A64" s="1" t="s">
        <v>18</v>
      </c>
      <c r="B64" s="1">
        <v>1</v>
      </c>
      <c r="C64" t="s">
        <v>8</v>
      </c>
      <c r="D64" t="s">
        <v>405</v>
      </c>
      <c r="E64" t="s">
        <v>372</v>
      </c>
    </row>
    <row r="65" spans="1:5" ht="12.75">
      <c r="A65" s="1" t="s">
        <v>18</v>
      </c>
      <c r="B65" s="1">
        <v>1</v>
      </c>
      <c r="C65" t="s">
        <v>8</v>
      </c>
      <c r="D65" t="s">
        <v>406</v>
      </c>
      <c r="E65" t="s">
        <v>372</v>
      </c>
    </row>
    <row r="66" spans="1:5" ht="12.75">
      <c r="A66" s="1" t="s">
        <v>18</v>
      </c>
      <c r="B66" s="1">
        <v>1</v>
      </c>
      <c r="C66" t="s">
        <v>8</v>
      </c>
      <c r="D66" t="s">
        <v>407</v>
      </c>
      <c r="E66" t="s">
        <v>372</v>
      </c>
    </row>
    <row r="67" spans="1:5" ht="12.75">
      <c r="A67" s="1" t="s">
        <v>18</v>
      </c>
      <c r="B67" s="1">
        <v>1</v>
      </c>
      <c r="C67" t="s">
        <v>8</v>
      </c>
      <c r="D67" t="s">
        <v>408</v>
      </c>
      <c r="E67" t="s">
        <v>370</v>
      </c>
    </row>
    <row r="68" spans="1:5" ht="12.75">
      <c r="A68" s="1" t="s">
        <v>18</v>
      </c>
      <c r="B68" s="1">
        <v>1</v>
      </c>
      <c r="C68" t="s">
        <v>8</v>
      </c>
      <c r="D68" t="s">
        <v>409</v>
      </c>
      <c r="E68" t="s">
        <v>370</v>
      </c>
    </row>
    <row r="69" spans="1:5" ht="12.75">
      <c r="A69" s="1" t="s">
        <v>18</v>
      </c>
      <c r="B69" s="1">
        <v>1</v>
      </c>
      <c r="C69" t="s">
        <v>8</v>
      </c>
      <c r="D69" t="s">
        <v>410</v>
      </c>
      <c r="E69" t="s">
        <v>370</v>
      </c>
    </row>
    <row r="70" spans="1:5" ht="12.75">
      <c r="A70" s="1" t="s">
        <v>18</v>
      </c>
      <c r="B70" s="1">
        <v>1</v>
      </c>
      <c r="C70" t="s">
        <v>8</v>
      </c>
      <c r="D70" t="s">
        <v>411</v>
      </c>
      <c r="E70" t="s">
        <v>365</v>
      </c>
    </row>
    <row r="71" spans="1:5" ht="12.75">
      <c r="A71" s="1" t="s">
        <v>18</v>
      </c>
      <c r="B71" s="1">
        <v>1</v>
      </c>
      <c r="C71" t="s">
        <v>412</v>
      </c>
      <c r="D71" t="s">
        <v>413</v>
      </c>
      <c r="E71" t="s">
        <v>414</v>
      </c>
    </row>
    <row r="72" spans="1:5" ht="12.75">
      <c r="A72" s="1" t="s">
        <v>18</v>
      </c>
      <c r="B72" s="1">
        <v>1</v>
      </c>
      <c r="C72" t="s">
        <v>412</v>
      </c>
      <c r="D72" t="s">
        <v>415</v>
      </c>
      <c r="E72" t="s">
        <v>416</v>
      </c>
    </row>
    <row r="73" spans="1:5" ht="12.75">
      <c r="A73" s="1" t="s">
        <v>18</v>
      </c>
      <c r="B73" s="1">
        <v>1</v>
      </c>
      <c r="C73" t="s">
        <v>412</v>
      </c>
      <c r="D73" t="s">
        <v>417</v>
      </c>
      <c r="E73" t="s">
        <v>372</v>
      </c>
    </row>
    <row r="74" spans="1:5" ht="12.75">
      <c r="A74" s="1" t="s">
        <v>18</v>
      </c>
      <c r="B74" s="1">
        <v>1</v>
      </c>
      <c r="C74" t="s">
        <v>412</v>
      </c>
      <c r="D74" t="s">
        <v>395</v>
      </c>
      <c r="E74" t="s">
        <v>370</v>
      </c>
    </row>
    <row r="75" spans="1:5" ht="12.75">
      <c r="A75" s="1" t="s">
        <v>18</v>
      </c>
      <c r="B75" s="1">
        <v>1</v>
      </c>
      <c r="C75" t="s">
        <v>418</v>
      </c>
      <c r="D75" t="s">
        <v>419</v>
      </c>
      <c r="E75" t="s">
        <v>372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78" r:id="rId1"/>
  <headerFooter alignWithMargins="0">
    <oddHeader xml:space="preserve">&amp;C&amp;"Arial,Fett"&amp;12&amp;EZuordnung von Hilfen zu den Trägern - BLB - August  2009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18" t="s">
        <v>86</v>
      </c>
      <c r="D1" s="63" t="s">
        <v>155</v>
      </c>
      <c r="E1" s="28"/>
      <c r="F1" s="22" t="s">
        <v>37</v>
      </c>
      <c r="G1" s="22" t="s">
        <v>102</v>
      </c>
      <c r="H1"/>
      <c r="I1" s="3"/>
      <c r="J1" s="1"/>
      <c r="K1" s="4"/>
    </row>
    <row r="2" spans="1:11" ht="12.75">
      <c r="A2" s="4" t="s">
        <v>104</v>
      </c>
      <c r="B2" s="4" t="s">
        <v>0</v>
      </c>
      <c r="D2" s="4" t="s">
        <v>156</v>
      </c>
      <c r="E2" s="22"/>
      <c r="F2" s="22" t="s">
        <v>100</v>
      </c>
      <c r="G2" s="22" t="s">
        <v>103</v>
      </c>
      <c r="H2"/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31"/>
      <c r="D4" s="50"/>
      <c r="E4" s="112">
        <f>SUM(C4:D4)</f>
        <v>0</v>
      </c>
      <c r="F4" s="27">
        <v>11</v>
      </c>
      <c r="G4" s="35">
        <f>SUM(E4-F4)</f>
        <v>-11</v>
      </c>
      <c r="H4" t="s">
        <v>42</v>
      </c>
      <c r="I4" s="18" t="s">
        <v>265</v>
      </c>
      <c r="J4" s="1" t="s">
        <v>263</v>
      </c>
      <c r="K4" s="98">
        <v>2575.15</v>
      </c>
      <c r="L4" t="s">
        <v>65</v>
      </c>
    </row>
    <row r="5" spans="1:12" ht="12.75">
      <c r="A5" s="18" t="s">
        <v>262</v>
      </c>
      <c r="B5" t="s">
        <v>284</v>
      </c>
      <c r="C5" s="31">
        <v>8</v>
      </c>
      <c r="D5" s="50">
        <v>5</v>
      </c>
      <c r="E5" s="112">
        <f aca="true" t="shared" si="0" ref="E5:E10">SUM(C5:D5)</f>
        <v>13</v>
      </c>
      <c r="F5" s="112"/>
      <c r="G5" s="35">
        <f>SUM(E5-F5)</f>
        <v>13</v>
      </c>
      <c r="H5" t="s">
        <v>43</v>
      </c>
      <c r="I5" s="18" t="s">
        <v>266</v>
      </c>
      <c r="J5" s="1" t="s">
        <v>264</v>
      </c>
      <c r="K5" s="98">
        <v>3641.72</v>
      </c>
      <c r="L5" t="s">
        <v>65</v>
      </c>
    </row>
    <row r="6" spans="1:12" ht="12.75">
      <c r="A6" s="18" t="s">
        <v>6</v>
      </c>
      <c r="B6" t="s">
        <v>285</v>
      </c>
      <c r="C6" s="31">
        <v>2</v>
      </c>
      <c r="D6" s="50">
        <v>2</v>
      </c>
      <c r="E6" s="112">
        <f t="shared" si="0"/>
        <v>4</v>
      </c>
      <c r="F6" s="27">
        <v>4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8">
        <v>1102.03</v>
      </c>
      <c r="L6" t="s">
        <v>65</v>
      </c>
    </row>
    <row r="7" spans="1:12" ht="12.75">
      <c r="A7" s="18" t="s">
        <v>7</v>
      </c>
      <c r="B7" t="s">
        <v>286</v>
      </c>
      <c r="C7" s="31"/>
      <c r="D7" s="50">
        <v>3</v>
      </c>
      <c r="E7" s="112">
        <f t="shared" si="0"/>
        <v>3</v>
      </c>
      <c r="F7" s="27">
        <v>4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>
        <v>3974.1</v>
      </c>
      <c r="L7" t="s">
        <v>65</v>
      </c>
    </row>
    <row r="8" spans="1:12" ht="12.75">
      <c r="A8" s="18" t="s">
        <v>7</v>
      </c>
      <c r="B8" t="s">
        <v>287</v>
      </c>
      <c r="C8" s="31"/>
      <c r="D8" s="50">
        <v>1</v>
      </c>
      <c r="E8" s="112">
        <f t="shared" si="0"/>
        <v>1</v>
      </c>
      <c r="F8" s="88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98">
        <v>9145.52</v>
      </c>
      <c r="L8" t="s">
        <v>65</v>
      </c>
    </row>
    <row r="9" spans="1:12" ht="12.75">
      <c r="A9" s="18" t="s">
        <v>51</v>
      </c>
      <c r="B9" t="s">
        <v>52</v>
      </c>
      <c r="C9" s="31">
        <v>1</v>
      </c>
      <c r="D9" s="50"/>
      <c r="E9" s="112">
        <f t="shared" si="0"/>
        <v>1</v>
      </c>
      <c r="F9" s="27">
        <v>3</v>
      </c>
      <c r="G9" s="35">
        <f>SUM(E9-F9)</f>
        <v>-2</v>
      </c>
      <c r="H9" t="s">
        <v>42</v>
      </c>
      <c r="I9" s="18" t="s">
        <v>111</v>
      </c>
      <c r="J9" s="1" t="s">
        <v>53</v>
      </c>
      <c r="K9" s="98"/>
      <c r="L9" t="s">
        <v>65</v>
      </c>
    </row>
    <row r="10" spans="1:12" ht="12.75">
      <c r="A10" s="18" t="s">
        <v>61</v>
      </c>
      <c r="B10" t="s">
        <v>288</v>
      </c>
      <c r="C10" s="31"/>
      <c r="D10" s="50"/>
      <c r="E10" s="112">
        <f t="shared" si="0"/>
        <v>0</v>
      </c>
      <c r="F10" s="88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2" t="s">
        <v>120</v>
      </c>
      <c r="D11" s="112" t="s">
        <v>120</v>
      </c>
      <c r="E11" s="112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130</v>
      </c>
      <c r="B12" t="s">
        <v>8</v>
      </c>
      <c r="C12" s="31">
        <v>7</v>
      </c>
      <c r="D12" s="50">
        <v>6</v>
      </c>
      <c r="E12" s="112">
        <f aca="true" t="shared" si="1" ref="E12:E23">SUM(C12:D12)</f>
        <v>13</v>
      </c>
      <c r="F12" s="88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98">
        <v>2022.64</v>
      </c>
      <c r="L12" t="s">
        <v>65</v>
      </c>
    </row>
    <row r="13" spans="1:12" ht="12.75">
      <c r="A13" s="18" t="s">
        <v>130</v>
      </c>
      <c r="B13" t="s">
        <v>317</v>
      </c>
      <c r="C13" s="31"/>
      <c r="D13" s="50"/>
      <c r="E13" s="112">
        <f t="shared" si="1"/>
        <v>0</v>
      </c>
      <c r="F13" s="88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98"/>
      <c r="L13" t="s">
        <v>65</v>
      </c>
    </row>
    <row r="14" spans="1:12" ht="12.75">
      <c r="A14" s="18" t="s">
        <v>9</v>
      </c>
      <c r="B14" t="s">
        <v>10</v>
      </c>
      <c r="C14" s="31">
        <v>7</v>
      </c>
      <c r="D14" s="50">
        <v>3</v>
      </c>
      <c r="E14" s="112">
        <f t="shared" si="1"/>
        <v>10</v>
      </c>
      <c r="F14" s="27">
        <v>101</v>
      </c>
      <c r="G14" s="35">
        <f>SUM(E14+E15+E16+E19+E51-F14)</f>
        <v>-6</v>
      </c>
      <c r="H14" t="s">
        <v>42</v>
      </c>
      <c r="I14" s="18" t="s">
        <v>186</v>
      </c>
      <c r="J14" s="1" t="s">
        <v>19</v>
      </c>
      <c r="K14" s="98">
        <v>1596.15</v>
      </c>
      <c r="L14" t="s">
        <v>65</v>
      </c>
    </row>
    <row r="15" spans="1:12" ht="12.75">
      <c r="A15" s="18" t="s">
        <v>11</v>
      </c>
      <c r="B15" t="s">
        <v>292</v>
      </c>
      <c r="C15" s="31">
        <v>11</v>
      </c>
      <c r="D15" s="50">
        <v>6</v>
      </c>
      <c r="E15" s="112">
        <f t="shared" si="1"/>
        <v>17</v>
      </c>
      <c r="F15" s="88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98">
        <v>14649.3</v>
      </c>
      <c r="L15" t="s">
        <v>65</v>
      </c>
    </row>
    <row r="16" spans="1:12" ht="12.75">
      <c r="A16" s="18" t="s">
        <v>12</v>
      </c>
      <c r="B16" t="s">
        <v>13</v>
      </c>
      <c r="C16" s="31">
        <v>40</v>
      </c>
      <c r="D16" s="50">
        <v>27</v>
      </c>
      <c r="E16" s="112">
        <f t="shared" si="1"/>
        <v>67</v>
      </c>
      <c r="F16" s="88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98">
        <v>65570.85</v>
      </c>
      <c r="L16" t="s">
        <v>65</v>
      </c>
    </row>
    <row r="17" spans="1:12" ht="12.75">
      <c r="A17" s="18" t="s">
        <v>130</v>
      </c>
      <c r="B17" t="s">
        <v>310</v>
      </c>
      <c r="C17" s="111"/>
      <c r="D17" s="50">
        <v>2</v>
      </c>
      <c r="E17" s="112">
        <f t="shared" si="1"/>
        <v>2</v>
      </c>
      <c r="F17" s="88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98"/>
      <c r="L17" t="s">
        <v>65</v>
      </c>
    </row>
    <row r="18" spans="1:12" ht="12.75">
      <c r="A18" s="18" t="s">
        <v>130</v>
      </c>
      <c r="B18" t="s">
        <v>311</v>
      </c>
      <c r="C18" s="31"/>
      <c r="D18" s="50"/>
      <c r="E18" s="112">
        <f t="shared" si="1"/>
        <v>0</v>
      </c>
      <c r="F18" s="88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98"/>
      <c r="L18" t="s">
        <v>65</v>
      </c>
    </row>
    <row r="19" spans="1:12" ht="12.75">
      <c r="A19" s="18" t="s">
        <v>130</v>
      </c>
      <c r="B19" t="s">
        <v>293</v>
      </c>
      <c r="C19" s="31"/>
      <c r="D19" s="50"/>
      <c r="E19" s="112">
        <f t="shared" si="1"/>
        <v>0</v>
      </c>
      <c r="F19" s="88" t="s">
        <v>218</v>
      </c>
      <c r="G19" s="35" t="s">
        <v>220</v>
      </c>
      <c r="H19" t="s">
        <v>42</v>
      </c>
      <c r="I19" s="18" t="s">
        <v>186</v>
      </c>
      <c r="J19" s="1" t="s">
        <v>318</v>
      </c>
      <c r="K19" s="98"/>
      <c r="L19" t="s">
        <v>65</v>
      </c>
    </row>
    <row r="20" spans="1:255" ht="12.75">
      <c r="A20" s="18" t="s">
        <v>130</v>
      </c>
      <c r="B20" t="s">
        <v>312</v>
      </c>
      <c r="C20" s="31">
        <v>3</v>
      </c>
      <c r="D20" s="50">
        <v>2</v>
      </c>
      <c r="E20" s="112">
        <f t="shared" si="1"/>
        <v>5</v>
      </c>
      <c r="F20" s="88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98">
        <v>2342.15</v>
      </c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130</v>
      </c>
      <c r="B21" t="s">
        <v>316</v>
      </c>
      <c r="C21" s="31"/>
      <c r="D21" s="50"/>
      <c r="E21" s="112">
        <f t="shared" si="1"/>
        <v>0</v>
      </c>
      <c r="F21" s="88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98"/>
      <c r="L21" t="s">
        <v>65</v>
      </c>
    </row>
    <row r="22" spans="1:12" ht="12.75">
      <c r="A22" s="18" t="s">
        <v>130</v>
      </c>
      <c r="B22" t="s">
        <v>309</v>
      </c>
      <c r="C22" s="31"/>
      <c r="D22" s="50"/>
      <c r="E22" s="112">
        <f t="shared" si="1"/>
        <v>0</v>
      </c>
      <c r="F22" s="112"/>
      <c r="G22" s="35">
        <f>SUM(E22-F22)</f>
        <v>0</v>
      </c>
      <c r="H22" t="s">
        <v>43</v>
      </c>
      <c r="I22" s="18" t="s">
        <v>282</v>
      </c>
      <c r="J22" s="1" t="s">
        <v>178</v>
      </c>
      <c r="K22" s="98"/>
      <c r="L22" t="s">
        <v>65</v>
      </c>
    </row>
    <row r="23" spans="1:12" ht="12.75">
      <c r="A23" s="18" t="s">
        <v>131</v>
      </c>
      <c r="B23" t="s">
        <v>326</v>
      </c>
      <c r="C23" s="31"/>
      <c r="D23" s="50"/>
      <c r="E23" s="112">
        <f t="shared" si="1"/>
        <v>0</v>
      </c>
      <c r="F23" s="112"/>
      <c r="G23" s="35">
        <f>SUM(E23-F23)</f>
        <v>0</v>
      </c>
      <c r="H23" t="s">
        <v>42</v>
      </c>
      <c r="I23" s="18" t="s">
        <v>165</v>
      </c>
      <c r="J23" s="1" t="s">
        <v>132</v>
      </c>
      <c r="K23" s="98"/>
      <c r="L23" t="s">
        <v>65</v>
      </c>
    </row>
    <row r="24" spans="1:11" ht="12.75">
      <c r="A24" s="18"/>
      <c r="C24" s="112" t="s">
        <v>120</v>
      </c>
      <c r="D24" s="112" t="s">
        <v>120</v>
      </c>
      <c r="E24" s="112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140</v>
      </c>
      <c r="C25" s="31">
        <v>7</v>
      </c>
      <c r="D25" s="50">
        <v>3</v>
      </c>
      <c r="E25" s="112">
        <f>SUM(C25:D25)</f>
        <v>10</v>
      </c>
      <c r="F25" s="27">
        <v>12</v>
      </c>
      <c r="G25" s="35">
        <f>SUM(E21+E25+E28-F25)</f>
        <v>-2</v>
      </c>
      <c r="H25" t="s">
        <v>41</v>
      </c>
      <c r="I25" s="18" t="s">
        <v>113</v>
      </c>
      <c r="J25" s="1" t="s">
        <v>23</v>
      </c>
      <c r="K25" s="98">
        <v>20293.76</v>
      </c>
      <c r="L25" t="s">
        <v>65</v>
      </c>
    </row>
    <row r="26" spans="1:12" ht="12.75">
      <c r="A26" s="18" t="s">
        <v>14</v>
      </c>
      <c r="B26" t="s">
        <v>168</v>
      </c>
      <c r="C26" s="112" t="s">
        <v>119</v>
      </c>
      <c r="D26" s="112" t="s">
        <v>119</v>
      </c>
      <c r="E26" s="112" t="s">
        <v>119</v>
      </c>
      <c r="F26" s="88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98"/>
      <c r="L26" t="s">
        <v>65</v>
      </c>
    </row>
    <row r="27" spans="1:12" ht="12.75">
      <c r="A27" s="18" t="s">
        <v>14</v>
      </c>
      <c r="B27" t="s">
        <v>169</v>
      </c>
      <c r="C27" s="112" t="s">
        <v>119</v>
      </c>
      <c r="D27" s="112" t="s">
        <v>119</v>
      </c>
      <c r="E27" s="112" t="s">
        <v>119</v>
      </c>
      <c r="F27" s="88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88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98"/>
      <c r="L28" t="s">
        <v>65</v>
      </c>
    </row>
    <row r="29" spans="1:11" ht="12.75">
      <c r="A29" s="18"/>
      <c r="C29" s="112" t="s">
        <v>120</v>
      </c>
      <c r="D29" s="112" t="s">
        <v>120</v>
      </c>
      <c r="E29" s="112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141</v>
      </c>
      <c r="C30" s="31">
        <v>5</v>
      </c>
      <c r="D30" s="50">
        <v>5</v>
      </c>
      <c r="E30" s="112">
        <f aca="true" t="shared" si="2" ref="E30:E35">SUM(C30:D30)</f>
        <v>10</v>
      </c>
      <c r="F30" s="27">
        <v>29</v>
      </c>
      <c r="G30" s="35">
        <f>SUM(E30+E31+E32+E33+E34+E35-F30)</f>
        <v>-1</v>
      </c>
      <c r="H30" t="s">
        <v>43</v>
      </c>
      <c r="I30" s="18" t="s">
        <v>114</v>
      </c>
      <c r="J30" s="1" t="s">
        <v>33</v>
      </c>
      <c r="K30" s="98">
        <v>5149.79</v>
      </c>
      <c r="L30" t="s">
        <v>65</v>
      </c>
    </row>
    <row r="31" spans="1:12" ht="12.75">
      <c r="A31" s="18" t="s">
        <v>15</v>
      </c>
      <c r="B31" t="s">
        <v>170</v>
      </c>
      <c r="C31" s="31">
        <v>7</v>
      </c>
      <c r="D31" s="50">
        <v>8</v>
      </c>
      <c r="E31" s="112">
        <f t="shared" si="2"/>
        <v>15</v>
      </c>
      <c r="F31" s="88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98">
        <v>20100.38</v>
      </c>
      <c r="L31" t="s">
        <v>65</v>
      </c>
    </row>
    <row r="32" spans="1:12" ht="12.75">
      <c r="A32" s="18" t="s">
        <v>15</v>
      </c>
      <c r="B32" s="37" t="s">
        <v>323</v>
      </c>
      <c r="C32" s="31"/>
      <c r="D32" s="50"/>
      <c r="E32" s="112">
        <f t="shared" si="2"/>
        <v>0</v>
      </c>
      <c r="F32" s="88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98"/>
      <c r="L32" t="s">
        <v>65</v>
      </c>
    </row>
    <row r="33" spans="1:12" ht="12.75">
      <c r="A33" s="18" t="s">
        <v>15</v>
      </c>
      <c r="B33" t="s">
        <v>324</v>
      </c>
      <c r="C33" s="31">
        <v>1</v>
      </c>
      <c r="D33" s="50">
        <v>2</v>
      </c>
      <c r="E33" s="112">
        <f t="shared" si="2"/>
        <v>3</v>
      </c>
      <c r="F33" s="88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98">
        <v>858.97</v>
      </c>
      <c r="L33" t="s">
        <v>65</v>
      </c>
    </row>
    <row r="34" spans="1:12" ht="12.75">
      <c r="A34" s="18" t="s">
        <v>15</v>
      </c>
      <c r="B34" s="37" t="s">
        <v>173</v>
      </c>
      <c r="C34" s="31"/>
      <c r="D34" s="50"/>
      <c r="E34" s="112">
        <f t="shared" si="2"/>
        <v>0</v>
      </c>
      <c r="F34" s="88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98"/>
      <c r="L34" t="s">
        <v>65</v>
      </c>
    </row>
    <row r="35" spans="1:12" ht="12.75">
      <c r="A35" s="18" t="s">
        <v>15</v>
      </c>
      <c r="B35" s="37" t="s">
        <v>172</v>
      </c>
      <c r="C35" s="31"/>
      <c r="D35" s="50"/>
      <c r="E35" s="112">
        <f t="shared" si="2"/>
        <v>0</v>
      </c>
      <c r="F35" s="88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119</v>
      </c>
      <c r="D36" s="112" t="s">
        <v>119</v>
      </c>
      <c r="E36" s="112" t="s">
        <v>119</v>
      </c>
      <c r="F36" s="88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98">
        <v>3012.79</v>
      </c>
      <c r="L36" t="s">
        <v>65</v>
      </c>
    </row>
    <row r="37" spans="1:12" ht="12.75">
      <c r="A37" s="18" t="s">
        <v>15</v>
      </c>
      <c r="B37" t="s">
        <v>133</v>
      </c>
      <c r="C37" s="112" t="s">
        <v>119</v>
      </c>
      <c r="D37" s="112" t="s">
        <v>119</v>
      </c>
      <c r="E37" s="112" t="s">
        <v>119</v>
      </c>
      <c r="F37" s="88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98">
        <v>227.38</v>
      </c>
      <c r="L37" t="s">
        <v>65</v>
      </c>
    </row>
    <row r="38" spans="1:12" ht="12.75">
      <c r="A38" s="18" t="s">
        <v>15</v>
      </c>
      <c r="B38" t="s">
        <v>135</v>
      </c>
      <c r="C38" s="112" t="s">
        <v>119</v>
      </c>
      <c r="D38" s="112" t="s">
        <v>119</v>
      </c>
      <c r="E38" s="112" t="s">
        <v>119</v>
      </c>
      <c r="F38" s="88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98">
        <v>6.6</v>
      </c>
      <c r="L38" t="s">
        <v>65</v>
      </c>
    </row>
    <row r="39" spans="1:11" ht="12.75">
      <c r="A39" s="18"/>
      <c r="C39" s="112" t="s">
        <v>120</v>
      </c>
      <c r="D39" s="112" t="s">
        <v>120</v>
      </c>
      <c r="E39" s="112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331</v>
      </c>
      <c r="C40" s="31">
        <v>3</v>
      </c>
      <c r="D40" s="50"/>
      <c r="E40" s="112">
        <f aca="true" t="shared" si="3" ref="E40:E53">SUM(C40:D40)</f>
        <v>3</v>
      </c>
      <c r="F40" s="112">
        <v>3</v>
      </c>
      <c r="G40" s="35">
        <f>SUM(E40+E44+E61-F40)</f>
        <v>0</v>
      </c>
      <c r="H40" t="s">
        <v>43</v>
      </c>
      <c r="I40" s="18" t="s">
        <v>257</v>
      </c>
      <c r="J40" s="1" t="s">
        <v>118</v>
      </c>
      <c r="K40" s="98">
        <v>14507.48</v>
      </c>
      <c r="L40" t="s">
        <v>65</v>
      </c>
    </row>
    <row r="41" spans="1:12" ht="12.75">
      <c r="A41" s="18" t="s">
        <v>16</v>
      </c>
      <c r="B41" t="s">
        <v>332</v>
      </c>
      <c r="C41" s="31"/>
      <c r="D41" s="50"/>
      <c r="E41" s="112">
        <f t="shared" si="3"/>
        <v>0</v>
      </c>
      <c r="F41" s="112"/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98">
        <v>2360.91</v>
      </c>
      <c r="L41" t="s">
        <v>65</v>
      </c>
    </row>
    <row r="42" spans="1:12" ht="12.75">
      <c r="A42" s="18" t="s">
        <v>16</v>
      </c>
      <c r="B42" t="s">
        <v>333</v>
      </c>
      <c r="C42" s="31">
        <v>2</v>
      </c>
      <c r="D42" s="50">
        <v>3</v>
      </c>
      <c r="E42" s="112">
        <f t="shared" si="3"/>
        <v>5</v>
      </c>
      <c r="F42" s="112">
        <v>6</v>
      </c>
      <c r="G42" s="35">
        <f>SUM(E42+E59-F42)</f>
        <v>-1</v>
      </c>
      <c r="H42" t="s">
        <v>43</v>
      </c>
      <c r="I42" s="18" t="s">
        <v>267</v>
      </c>
      <c r="J42" s="1" t="s">
        <v>27</v>
      </c>
      <c r="K42" s="98">
        <v>8874.94</v>
      </c>
      <c r="L42" t="s">
        <v>65</v>
      </c>
    </row>
    <row r="43" spans="1:12" ht="12.75">
      <c r="A43" s="18" t="s">
        <v>16</v>
      </c>
      <c r="B43" t="s">
        <v>336</v>
      </c>
      <c r="C43" s="31">
        <v>2</v>
      </c>
      <c r="D43" s="50">
        <v>3</v>
      </c>
      <c r="E43" s="112">
        <f t="shared" si="3"/>
        <v>5</v>
      </c>
      <c r="F43" s="112">
        <v>28</v>
      </c>
      <c r="G43" s="35">
        <f>SUM(E43+E46+E56+E57-F43)</f>
        <v>2</v>
      </c>
      <c r="H43" t="s">
        <v>43</v>
      </c>
      <c r="I43" s="18" t="s">
        <v>268</v>
      </c>
      <c r="J43" s="1" t="s">
        <v>28</v>
      </c>
      <c r="K43" s="98">
        <v>16411.96</v>
      </c>
      <c r="L43" t="s">
        <v>65</v>
      </c>
    </row>
    <row r="44" spans="1:12" ht="12.75">
      <c r="A44" s="18" t="s">
        <v>16</v>
      </c>
      <c r="B44" t="s">
        <v>337</v>
      </c>
      <c r="C44" s="31"/>
      <c r="D44" s="50"/>
      <c r="E44" s="112">
        <f t="shared" si="3"/>
        <v>0</v>
      </c>
      <c r="F44" s="88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335</v>
      </c>
      <c r="C45" s="31"/>
      <c r="D45" s="50"/>
      <c r="E45" s="112">
        <f t="shared" si="3"/>
        <v>0</v>
      </c>
      <c r="F45" s="112"/>
      <c r="G45" s="35">
        <f>SUM(E45+E58-F45)</f>
        <v>0</v>
      </c>
      <c r="H45" t="s">
        <v>43</v>
      </c>
      <c r="I45" s="18" t="s">
        <v>269</v>
      </c>
      <c r="J45" s="1" t="s">
        <v>29</v>
      </c>
      <c r="K45" s="98"/>
      <c r="L45" t="s">
        <v>65</v>
      </c>
    </row>
    <row r="46" spans="1:12" ht="12.75">
      <c r="A46" s="18" t="s">
        <v>16</v>
      </c>
      <c r="B46" t="s">
        <v>338</v>
      </c>
      <c r="C46" s="31">
        <v>12</v>
      </c>
      <c r="D46" s="50">
        <v>11</v>
      </c>
      <c r="E46" s="112">
        <f t="shared" si="3"/>
        <v>23</v>
      </c>
      <c r="F46" s="88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98">
        <v>72218.18</v>
      </c>
      <c r="L46" t="s">
        <v>65</v>
      </c>
    </row>
    <row r="47" spans="1:12" ht="12.75">
      <c r="A47" s="18" t="s">
        <v>16</v>
      </c>
      <c r="B47" t="s">
        <v>339</v>
      </c>
      <c r="C47" s="31">
        <v>5</v>
      </c>
      <c r="D47" s="50">
        <v>8</v>
      </c>
      <c r="E47" s="112">
        <f t="shared" si="3"/>
        <v>13</v>
      </c>
      <c r="F47" s="27">
        <v>14</v>
      </c>
      <c r="G47" s="35">
        <f>SUM(E47-F47)</f>
        <v>-1</v>
      </c>
      <c r="H47" t="s">
        <v>43</v>
      </c>
      <c r="I47" s="18" t="s">
        <v>270</v>
      </c>
      <c r="J47" s="1" t="s">
        <v>179</v>
      </c>
      <c r="K47" s="98">
        <v>34163.04</v>
      </c>
      <c r="L47" t="s">
        <v>65</v>
      </c>
    </row>
    <row r="48" spans="1:12" ht="12.75">
      <c r="A48" s="18" t="s">
        <v>16</v>
      </c>
      <c r="B48" t="s">
        <v>340</v>
      </c>
      <c r="C48" s="31"/>
      <c r="D48" s="50"/>
      <c r="E48" s="112">
        <f t="shared" si="3"/>
        <v>0</v>
      </c>
      <c r="F48" s="112"/>
      <c r="G48" s="35">
        <f aca="true" t="shared" si="4" ref="G48:G53">SUM(E48-F48)</f>
        <v>0</v>
      </c>
      <c r="H48" t="s">
        <v>43</v>
      </c>
      <c r="I48" s="18" t="s">
        <v>271</v>
      </c>
      <c r="J48" s="1" t="s">
        <v>180</v>
      </c>
      <c r="K48" s="98"/>
      <c r="L48" t="s">
        <v>65</v>
      </c>
    </row>
    <row r="49" spans="1:12" ht="12.75">
      <c r="A49" s="18" t="s">
        <v>16</v>
      </c>
      <c r="B49" t="s">
        <v>341</v>
      </c>
      <c r="C49" s="31">
        <v>1</v>
      </c>
      <c r="D49" s="50"/>
      <c r="E49" s="112">
        <f t="shared" si="3"/>
        <v>1</v>
      </c>
      <c r="F49" s="112">
        <v>1</v>
      </c>
      <c r="G49" s="35">
        <f t="shared" si="4"/>
        <v>0</v>
      </c>
      <c r="H49" t="s">
        <v>43</v>
      </c>
      <c r="I49" s="18" t="s">
        <v>272</v>
      </c>
      <c r="J49" s="1" t="s">
        <v>181</v>
      </c>
      <c r="K49" s="98">
        <v>3711.64</v>
      </c>
      <c r="L49" t="s">
        <v>65</v>
      </c>
    </row>
    <row r="50" spans="1:12" ht="12.75">
      <c r="A50" s="18" t="s">
        <v>16</v>
      </c>
      <c r="B50" t="s">
        <v>342</v>
      </c>
      <c r="C50" s="31">
        <v>1</v>
      </c>
      <c r="D50" s="50">
        <v>2</v>
      </c>
      <c r="E50" s="112">
        <f t="shared" si="3"/>
        <v>3</v>
      </c>
      <c r="F50" s="112">
        <v>3</v>
      </c>
      <c r="G50" s="35">
        <f t="shared" si="4"/>
        <v>0</v>
      </c>
      <c r="H50" t="s">
        <v>43</v>
      </c>
      <c r="I50" s="18" t="s">
        <v>273</v>
      </c>
      <c r="J50" s="1" t="s">
        <v>182</v>
      </c>
      <c r="K50" s="98">
        <v>3763.74</v>
      </c>
      <c r="L50" t="s">
        <v>65</v>
      </c>
    </row>
    <row r="51" spans="1:12" ht="12.75">
      <c r="A51" s="18" t="s">
        <v>17</v>
      </c>
      <c r="B51" t="s">
        <v>174</v>
      </c>
      <c r="C51" s="31"/>
      <c r="D51" s="50">
        <v>1</v>
      </c>
      <c r="E51" s="112">
        <f t="shared" si="3"/>
        <v>1</v>
      </c>
      <c r="F51" s="88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98">
        <v>1028.58</v>
      </c>
      <c r="L51" t="s">
        <v>65</v>
      </c>
    </row>
    <row r="52" spans="1:12" ht="12.75">
      <c r="A52" s="18" t="s">
        <v>17</v>
      </c>
      <c r="B52" t="s">
        <v>319</v>
      </c>
      <c r="C52" s="111"/>
      <c r="D52" s="50"/>
      <c r="E52" s="112">
        <f t="shared" si="3"/>
        <v>0</v>
      </c>
      <c r="F52" s="27">
        <v>1</v>
      </c>
      <c r="G52" s="35">
        <f t="shared" si="4"/>
        <v>-1</v>
      </c>
      <c r="H52" t="s">
        <v>43</v>
      </c>
      <c r="I52" s="147" t="s">
        <v>274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185</v>
      </c>
      <c r="C53" s="31"/>
      <c r="D53" s="50"/>
      <c r="E53" s="112">
        <f t="shared" si="3"/>
        <v>0</v>
      </c>
      <c r="F53" s="35"/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98"/>
      <c r="L53" t="s">
        <v>65</v>
      </c>
    </row>
    <row r="54" spans="1:11" ht="12.75">
      <c r="A54" s="18"/>
      <c r="C54" s="112" t="s">
        <v>120</v>
      </c>
      <c r="D54" s="112" t="s">
        <v>120</v>
      </c>
      <c r="E54" s="112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31">
        <v>4</v>
      </c>
      <c r="D55" s="50">
        <v>3</v>
      </c>
      <c r="E55" s="112">
        <f aca="true" t="shared" si="5" ref="E55:E65">SUM(C55:D55)</f>
        <v>7</v>
      </c>
      <c r="F55" s="27">
        <v>39</v>
      </c>
      <c r="G55" s="35">
        <f>SUM(E55+E12+E13+E17+E18+E20+E62+E63-F55)</f>
        <v>-5</v>
      </c>
      <c r="H55" t="s">
        <v>42</v>
      </c>
      <c r="I55" s="18" t="s">
        <v>112</v>
      </c>
      <c r="J55" s="1" t="s">
        <v>117</v>
      </c>
      <c r="K55" s="98">
        <v>1782.16</v>
      </c>
      <c r="L55" t="s">
        <v>65</v>
      </c>
    </row>
    <row r="56" spans="1:12" ht="12.75">
      <c r="A56" s="18" t="s">
        <v>18</v>
      </c>
      <c r="B56" t="s">
        <v>343</v>
      </c>
      <c r="C56" s="31">
        <v>1</v>
      </c>
      <c r="D56" s="50"/>
      <c r="E56" s="112">
        <f t="shared" si="5"/>
        <v>1</v>
      </c>
      <c r="F56" s="88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98">
        <v>6113.87</v>
      </c>
      <c r="L56" t="s">
        <v>65</v>
      </c>
    </row>
    <row r="57" spans="1:12" ht="12.75">
      <c r="A57" s="18" t="s">
        <v>18</v>
      </c>
      <c r="B57" t="s">
        <v>334</v>
      </c>
      <c r="C57" s="31">
        <v>1</v>
      </c>
      <c r="D57" s="50"/>
      <c r="E57" s="112">
        <f t="shared" si="5"/>
        <v>1</v>
      </c>
      <c r="F57" s="88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98">
        <v>3735.9</v>
      </c>
      <c r="L57" t="s">
        <v>65</v>
      </c>
    </row>
    <row r="58" spans="1:12" ht="12.75">
      <c r="A58" s="18" t="s">
        <v>18</v>
      </c>
      <c r="B58" t="s">
        <v>344</v>
      </c>
      <c r="C58" s="31"/>
      <c r="D58" s="50"/>
      <c r="E58" s="112">
        <f t="shared" si="5"/>
        <v>0</v>
      </c>
      <c r="F58" s="88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98"/>
      <c r="L58" t="s">
        <v>65</v>
      </c>
    </row>
    <row r="59" spans="1:12" ht="12.75">
      <c r="A59" s="18" t="s">
        <v>18</v>
      </c>
      <c r="B59" t="s">
        <v>333</v>
      </c>
      <c r="C59" s="31"/>
      <c r="D59" s="50"/>
      <c r="E59" s="112">
        <f t="shared" si="5"/>
        <v>0</v>
      </c>
      <c r="F59" s="88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98"/>
      <c r="L59" t="s">
        <v>65</v>
      </c>
    </row>
    <row r="60" spans="1:12" ht="12.75">
      <c r="A60" s="18" t="s">
        <v>18</v>
      </c>
      <c r="B60" t="s">
        <v>345</v>
      </c>
      <c r="C60" s="31"/>
      <c r="D60" s="50"/>
      <c r="E60" s="112">
        <f t="shared" si="5"/>
        <v>0</v>
      </c>
      <c r="F60" s="88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98"/>
      <c r="L60" t="s">
        <v>65</v>
      </c>
    </row>
    <row r="61" spans="1:12" ht="12.75">
      <c r="A61" s="18" t="s">
        <v>18</v>
      </c>
      <c r="B61" t="s">
        <v>346</v>
      </c>
      <c r="C61" s="31"/>
      <c r="D61" s="50"/>
      <c r="E61" s="112">
        <f t="shared" si="5"/>
        <v>0</v>
      </c>
      <c r="F61" s="88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98"/>
      <c r="L61" t="s">
        <v>65</v>
      </c>
    </row>
    <row r="62" spans="1:12" ht="12.75">
      <c r="A62" s="18" t="s">
        <v>18</v>
      </c>
      <c r="B62" t="s">
        <v>291</v>
      </c>
      <c r="C62" s="31">
        <v>1</v>
      </c>
      <c r="D62" s="50">
        <v>2</v>
      </c>
      <c r="E62" s="112">
        <f t="shared" si="5"/>
        <v>3</v>
      </c>
      <c r="F62" s="88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98">
        <v>247.9</v>
      </c>
      <c r="L62" t="s">
        <v>65</v>
      </c>
    </row>
    <row r="63" spans="1:12" ht="12.75">
      <c r="A63" s="48" t="s">
        <v>18</v>
      </c>
      <c r="B63" s="145" t="s">
        <v>171</v>
      </c>
      <c r="C63" s="31">
        <v>3</v>
      </c>
      <c r="D63" s="50">
        <v>1</v>
      </c>
      <c r="E63" s="112">
        <f t="shared" si="5"/>
        <v>4</v>
      </c>
      <c r="F63" s="88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98">
        <v>870.78</v>
      </c>
      <c r="L63" t="s">
        <v>65</v>
      </c>
    </row>
    <row r="64" spans="1:12" ht="12.75">
      <c r="A64" s="18" t="s">
        <v>18</v>
      </c>
      <c r="B64" s="37" t="s">
        <v>325</v>
      </c>
      <c r="C64" s="31"/>
      <c r="D64" s="50"/>
      <c r="E64" s="112">
        <f t="shared" si="5"/>
        <v>0</v>
      </c>
      <c r="F64" s="112">
        <v>1</v>
      </c>
      <c r="G64" s="35">
        <f>SUM(E64-F64)</f>
        <v>-1</v>
      </c>
      <c r="H64" t="s">
        <v>43</v>
      </c>
      <c r="I64" s="18" t="s">
        <v>280</v>
      </c>
      <c r="J64" s="1" t="s">
        <v>184</v>
      </c>
      <c r="K64" s="98"/>
      <c r="L64" t="s">
        <v>65</v>
      </c>
    </row>
    <row r="65" spans="1:12" ht="12.75">
      <c r="A65" s="18" t="s">
        <v>18</v>
      </c>
      <c r="B65" t="s">
        <v>320</v>
      </c>
      <c r="C65" s="31"/>
      <c r="D65" s="50"/>
      <c r="E65" s="112">
        <f t="shared" si="5"/>
        <v>0</v>
      </c>
      <c r="F65" s="112"/>
      <c r="G65" s="35">
        <f>SUM(E65-F65)</f>
        <v>0</v>
      </c>
      <c r="H65" t="s">
        <v>43</v>
      </c>
      <c r="I65" s="147" t="s">
        <v>274</v>
      </c>
      <c r="J65" s="1" t="s">
        <v>321</v>
      </c>
      <c r="K65" s="98"/>
      <c r="L65" t="s">
        <v>65</v>
      </c>
    </row>
    <row r="66" spans="1:11" ht="12.75">
      <c r="A66" s="18"/>
      <c r="C66" s="112" t="s">
        <v>120</v>
      </c>
      <c r="D66" s="112" t="s">
        <v>120</v>
      </c>
      <c r="E66" s="112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175</v>
      </c>
      <c r="C67" s="31"/>
      <c r="D67" s="50"/>
      <c r="E67" s="112">
        <f>SUM(C67:D67)</f>
        <v>0</v>
      </c>
      <c r="F67" s="27"/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>
        <v>40.22</v>
      </c>
      <c r="L67" t="s">
        <v>65</v>
      </c>
    </row>
    <row r="68" spans="1:12" ht="12.75">
      <c r="A68" s="18" t="s">
        <v>149</v>
      </c>
      <c r="B68" t="s">
        <v>176</v>
      </c>
      <c r="C68" s="31"/>
      <c r="D68" s="50"/>
      <c r="E68" s="112">
        <f>SUM(C68:D68)</f>
        <v>0</v>
      </c>
      <c r="F68" s="88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98"/>
      <c r="L68" t="s">
        <v>65</v>
      </c>
    </row>
    <row r="69" spans="1:12" ht="12.75">
      <c r="A69" s="18" t="s">
        <v>57</v>
      </c>
      <c r="B69" t="s">
        <v>354</v>
      </c>
      <c r="C69" s="31"/>
      <c r="D69" s="50"/>
      <c r="E69" s="112">
        <f>SUM(C69:D69)</f>
        <v>0</v>
      </c>
      <c r="F69" s="88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98"/>
      <c r="L69" t="s">
        <v>65</v>
      </c>
    </row>
    <row r="70" spans="1:12" ht="12.75">
      <c r="A70" s="18" t="s">
        <v>57</v>
      </c>
      <c r="B70" t="s">
        <v>168</v>
      </c>
      <c r="C70" s="111" t="s">
        <v>119</v>
      </c>
      <c r="D70" s="50" t="s">
        <v>119</v>
      </c>
      <c r="E70" s="112" t="s">
        <v>119</v>
      </c>
      <c r="F70" s="88" t="s">
        <v>218</v>
      </c>
      <c r="G70" s="35" t="s">
        <v>219</v>
      </c>
      <c r="H70" t="s">
        <v>43</v>
      </c>
      <c r="I70" s="18" t="s">
        <v>114</v>
      </c>
      <c r="J70" s="1" t="s">
        <v>150</v>
      </c>
      <c r="K70" s="98"/>
      <c r="L70" t="s">
        <v>65</v>
      </c>
    </row>
    <row r="71" spans="1:12" ht="12.75">
      <c r="A71" s="18" t="s">
        <v>57</v>
      </c>
      <c r="B71" t="s">
        <v>169</v>
      </c>
      <c r="C71" s="111" t="s">
        <v>119</v>
      </c>
      <c r="D71" s="50" t="s">
        <v>119</v>
      </c>
      <c r="E71" s="112" t="s">
        <v>119</v>
      </c>
      <c r="F71" s="88" t="s">
        <v>218</v>
      </c>
      <c r="G71" s="35" t="s">
        <v>219</v>
      </c>
      <c r="H71" t="s">
        <v>43</v>
      </c>
      <c r="I71" s="18" t="s">
        <v>114</v>
      </c>
      <c r="J71" s="1" t="s">
        <v>151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3"/>
      <c r="K72" s="98" t="s">
        <v>120</v>
      </c>
    </row>
    <row r="73" spans="1:12" ht="12.75">
      <c r="A73" s="18" t="s">
        <v>347</v>
      </c>
      <c r="B73" t="s">
        <v>348</v>
      </c>
      <c r="C73" s="31"/>
      <c r="D73" s="50"/>
      <c r="E73" s="112">
        <f>SUM(C73:D73)</f>
        <v>0</v>
      </c>
      <c r="F73" s="112"/>
      <c r="G73" s="35">
        <f>SUM(E73-F73)</f>
        <v>0</v>
      </c>
      <c r="H73" t="s">
        <v>43</v>
      </c>
      <c r="I73" s="18">
        <v>80031</v>
      </c>
      <c r="J73" s="1" t="s">
        <v>350</v>
      </c>
      <c r="K73" s="98"/>
      <c r="L73" t="s">
        <v>65</v>
      </c>
    </row>
    <row r="74" spans="1:12" ht="12.75">
      <c r="A74" s="18"/>
      <c r="C74" s="58">
        <f>SUM(C4:C73)</f>
        <v>135</v>
      </c>
      <c r="D74" s="58">
        <f>SUM(D4:D73)</f>
        <v>109</v>
      </c>
      <c r="E74" s="58">
        <f>SUM(E4:E73)</f>
        <v>244</v>
      </c>
      <c r="F74" s="58">
        <f>SUM(F4:F73)</f>
        <v>260</v>
      </c>
      <c r="G74" s="58">
        <f>SUM(G4+G5+G6+G7+G9+G14+G22+G23+G25+G30+G40+G41+G42+G43+G45+G47+G48+G49+G50+G52+G53+G55+G67+G73+G64+G65)</f>
        <v>-16</v>
      </c>
      <c r="H74"/>
      <c r="J74" s="25" t="s">
        <v>122</v>
      </c>
      <c r="K74" s="16">
        <f>SUM(K4:K73)</f>
        <v>326100.58</v>
      </c>
      <c r="L74" t="s">
        <v>65</v>
      </c>
    </row>
    <row r="75" spans="1:10" ht="12.75">
      <c r="A75" s="64">
        <v>40101</v>
      </c>
      <c r="B75" s="60" t="s">
        <v>688</v>
      </c>
      <c r="D75" s="1"/>
      <c r="E75" s="1"/>
      <c r="H75"/>
      <c r="J75" s="1"/>
    </row>
    <row r="76" spans="1:11" ht="12.75">
      <c r="A76" s="195">
        <v>40072</v>
      </c>
      <c r="B76" s="61" t="s">
        <v>684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182">
        <v>40189</v>
      </c>
      <c r="B77" s="62" t="s">
        <v>121</v>
      </c>
      <c r="D77" s="1"/>
      <c r="E77" s="1"/>
      <c r="F77" s="10" t="s">
        <v>45</v>
      </c>
      <c r="G77" s="18">
        <f>SUM(E4+E6+E9+E12+E13+E14+E15+E16+E17+E18+E19+E20+E23+E51+E55+E62+E63)</f>
        <v>134</v>
      </c>
      <c r="H77"/>
      <c r="I77" s="15"/>
      <c r="J77" s="10" t="s">
        <v>45</v>
      </c>
      <c r="K77" s="30">
        <f>SUM(K4+K6+K9+K12+K13+K14+K15+K16+K17+K18+K19+K20+K23+K51+K55+K62+K63)</f>
        <v>93787.69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10</v>
      </c>
      <c r="H78"/>
      <c r="I78" s="15"/>
      <c r="J78" s="10" t="s">
        <v>46</v>
      </c>
      <c r="K78" s="30">
        <f>SUM(K21+K25+K26+K27+K28)</f>
        <v>20293.76</v>
      </c>
      <c r="L78" t="s">
        <v>65</v>
      </c>
    </row>
    <row r="79" spans="2:12" ht="12.75">
      <c r="B79" s="14"/>
      <c r="D79" s="1"/>
      <c r="E79" s="1"/>
      <c r="F79" s="10" t="s">
        <v>47</v>
      </c>
      <c r="G79" s="144">
        <f>SUM(E5+E7+E8+E10+E22+E30+E31+E32+E33+E34+E35+E40+E41+E42+E43+E44+E45+E46+E47+E48+E49+E50+E52+E53+E56+E57+E58+E59+E60+E61+E64+E67+E68+E73)</f>
        <v>100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212019.13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244</v>
      </c>
      <c r="H80"/>
      <c r="I80" s="16"/>
      <c r="J80" s="10" t="s">
        <v>50</v>
      </c>
      <c r="K80" s="9">
        <f>SUM(K77:K79)</f>
        <v>326100.58</v>
      </c>
      <c r="L80" t="s">
        <v>65</v>
      </c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  <row r="90" spans="1:8" ht="12.75">
      <c r="A90"/>
      <c r="C90"/>
      <c r="H90"/>
    </row>
    <row r="91" spans="1:8" ht="12.75">
      <c r="A91"/>
      <c r="C91"/>
      <c r="H91"/>
    </row>
    <row r="92" spans="1:8" ht="12.75">
      <c r="A92"/>
      <c r="C92"/>
      <c r="H92"/>
    </row>
    <row r="93" spans="1:8" ht="12.75">
      <c r="A93"/>
      <c r="C93"/>
      <c r="H93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Ausgabe-IST's - RSD A   - August 2009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86</v>
      </c>
      <c r="B1" s="4" t="s">
        <v>88</v>
      </c>
      <c r="C1" s="4" t="s">
        <v>0</v>
      </c>
      <c r="D1" s="4" t="s">
        <v>83</v>
      </c>
      <c r="E1" s="4" t="s">
        <v>84</v>
      </c>
      <c r="F1" s="17"/>
    </row>
    <row r="2" spans="1:6" ht="12.75">
      <c r="A2" s="4" t="s">
        <v>87</v>
      </c>
      <c r="B2" s="4" t="s">
        <v>0</v>
      </c>
      <c r="F2" s="4" t="s">
        <v>227</v>
      </c>
    </row>
    <row r="3" ht="4.5" customHeight="1"/>
    <row r="4" spans="1:6" ht="12" customHeight="1">
      <c r="A4" t="s">
        <v>420</v>
      </c>
      <c r="B4">
        <v>3</v>
      </c>
      <c r="C4" t="s">
        <v>421</v>
      </c>
      <c r="D4" t="s">
        <v>422</v>
      </c>
      <c r="E4" t="s">
        <v>372</v>
      </c>
      <c r="F4" t="s">
        <v>423</v>
      </c>
    </row>
    <row r="5" spans="1:6" ht="12.75">
      <c r="A5" t="s">
        <v>420</v>
      </c>
      <c r="B5">
        <v>1</v>
      </c>
      <c r="C5" t="s">
        <v>421</v>
      </c>
      <c r="D5" t="s">
        <v>422</v>
      </c>
      <c r="E5" t="s">
        <v>365</v>
      </c>
      <c r="F5" t="s">
        <v>423</v>
      </c>
    </row>
    <row r="6" spans="1:6" ht="13.5" customHeight="1">
      <c r="A6" t="s">
        <v>420</v>
      </c>
      <c r="B6">
        <v>1</v>
      </c>
      <c r="C6" t="s">
        <v>421</v>
      </c>
      <c r="D6" t="s">
        <v>476</v>
      </c>
      <c r="E6" t="s">
        <v>372</v>
      </c>
      <c r="F6" t="s">
        <v>477</v>
      </c>
    </row>
    <row r="7" spans="1:6" ht="12.75">
      <c r="A7" t="s">
        <v>420</v>
      </c>
      <c r="B7">
        <v>1</v>
      </c>
      <c r="C7" t="s">
        <v>421</v>
      </c>
      <c r="D7" t="s">
        <v>478</v>
      </c>
      <c r="E7" t="s">
        <v>372</v>
      </c>
      <c r="F7" t="s">
        <v>477</v>
      </c>
    </row>
    <row r="8" spans="1:6" ht="12.75">
      <c r="A8" t="s">
        <v>420</v>
      </c>
      <c r="B8">
        <v>1</v>
      </c>
      <c r="C8" t="s">
        <v>421</v>
      </c>
      <c r="D8" t="s">
        <v>422</v>
      </c>
      <c r="E8" t="s">
        <v>372</v>
      </c>
      <c r="F8" t="s">
        <v>477</v>
      </c>
    </row>
    <row r="9" spans="1:6" ht="12.75">
      <c r="A9" t="s">
        <v>420</v>
      </c>
      <c r="B9">
        <v>2</v>
      </c>
      <c r="C9" t="s">
        <v>421</v>
      </c>
      <c r="D9" t="s">
        <v>422</v>
      </c>
      <c r="E9" t="s">
        <v>363</v>
      </c>
      <c r="F9" t="s">
        <v>477</v>
      </c>
    </row>
    <row r="10" spans="1:6" ht="12.75">
      <c r="A10" t="s">
        <v>420</v>
      </c>
      <c r="B10">
        <v>1</v>
      </c>
      <c r="C10" t="s">
        <v>479</v>
      </c>
      <c r="D10" t="s">
        <v>419</v>
      </c>
      <c r="E10" t="s">
        <v>372</v>
      </c>
      <c r="F10" t="s">
        <v>477</v>
      </c>
    </row>
    <row r="11" spans="1:6" ht="12.75">
      <c r="A11" t="s">
        <v>420</v>
      </c>
      <c r="B11">
        <v>1</v>
      </c>
      <c r="C11" t="s">
        <v>479</v>
      </c>
      <c r="D11" t="s">
        <v>422</v>
      </c>
      <c r="E11" t="s">
        <v>363</v>
      </c>
      <c r="F11" t="s">
        <v>477</v>
      </c>
    </row>
    <row r="12" spans="1:6" ht="12.75">
      <c r="A12" t="s">
        <v>420</v>
      </c>
      <c r="B12">
        <v>1</v>
      </c>
      <c r="C12" t="s">
        <v>479</v>
      </c>
      <c r="D12" t="s">
        <v>422</v>
      </c>
      <c r="E12" t="s">
        <v>365</v>
      </c>
      <c r="F12" t="s">
        <v>477</v>
      </c>
    </row>
    <row r="13" spans="1:6" ht="12.75">
      <c r="A13" t="s">
        <v>480</v>
      </c>
      <c r="B13">
        <v>1</v>
      </c>
      <c r="C13" t="s">
        <v>481</v>
      </c>
      <c r="D13" t="s">
        <v>482</v>
      </c>
      <c r="E13" t="s">
        <v>372</v>
      </c>
      <c r="F13" t="s">
        <v>477</v>
      </c>
    </row>
    <row r="14" spans="1:6" ht="12.75">
      <c r="A14" t="s">
        <v>6</v>
      </c>
      <c r="B14">
        <v>1</v>
      </c>
      <c r="C14" t="s">
        <v>361</v>
      </c>
      <c r="D14" t="s">
        <v>381</v>
      </c>
      <c r="E14" t="s">
        <v>372</v>
      </c>
      <c r="F14" t="s">
        <v>423</v>
      </c>
    </row>
    <row r="15" spans="1:6" ht="12.75">
      <c r="A15" t="s">
        <v>6</v>
      </c>
      <c r="B15">
        <v>1</v>
      </c>
      <c r="C15" t="s">
        <v>361</v>
      </c>
      <c r="D15" t="s">
        <v>381</v>
      </c>
      <c r="E15" t="s">
        <v>365</v>
      </c>
      <c r="F15" t="s">
        <v>423</v>
      </c>
    </row>
    <row r="16" spans="1:6" ht="12.75">
      <c r="A16" t="s">
        <v>6</v>
      </c>
      <c r="B16">
        <v>1</v>
      </c>
      <c r="C16" t="s">
        <v>361</v>
      </c>
      <c r="D16" t="s">
        <v>424</v>
      </c>
      <c r="E16" t="s">
        <v>365</v>
      </c>
      <c r="F16" t="s">
        <v>423</v>
      </c>
    </row>
    <row r="17" spans="1:6" ht="12.75">
      <c r="A17" t="s">
        <v>6</v>
      </c>
      <c r="B17">
        <v>1</v>
      </c>
      <c r="C17" t="s">
        <v>361</v>
      </c>
      <c r="D17" t="s">
        <v>424</v>
      </c>
      <c r="E17" t="s">
        <v>365</v>
      </c>
      <c r="F17" t="s">
        <v>477</v>
      </c>
    </row>
    <row r="18" spans="1:6" ht="12.75">
      <c r="A18" t="s">
        <v>7</v>
      </c>
      <c r="B18">
        <v>2</v>
      </c>
      <c r="C18" t="s">
        <v>425</v>
      </c>
      <c r="D18" t="s">
        <v>426</v>
      </c>
      <c r="E18" t="s">
        <v>363</v>
      </c>
      <c r="F18" t="s">
        <v>423</v>
      </c>
    </row>
    <row r="19" spans="1:6" ht="12.75">
      <c r="A19" t="s">
        <v>7</v>
      </c>
      <c r="B19">
        <v>1</v>
      </c>
      <c r="C19" t="s">
        <v>483</v>
      </c>
      <c r="D19" t="s">
        <v>484</v>
      </c>
      <c r="E19" t="s">
        <v>372</v>
      </c>
      <c r="F19" t="s">
        <v>477</v>
      </c>
    </row>
    <row r="20" spans="1:6" ht="12.75">
      <c r="A20" t="s">
        <v>51</v>
      </c>
      <c r="B20">
        <v>1</v>
      </c>
      <c r="C20" t="s">
        <v>366</v>
      </c>
      <c r="D20" t="s">
        <v>427</v>
      </c>
      <c r="E20" t="s">
        <v>365</v>
      </c>
      <c r="F20" t="s">
        <v>423</v>
      </c>
    </row>
    <row r="21" spans="1:6" ht="12.75">
      <c r="A21" t="s">
        <v>130</v>
      </c>
      <c r="B21">
        <v>1</v>
      </c>
      <c r="C21" t="s">
        <v>428</v>
      </c>
      <c r="D21" t="s">
        <v>429</v>
      </c>
      <c r="E21" t="s">
        <v>372</v>
      </c>
      <c r="F21" t="s">
        <v>423</v>
      </c>
    </row>
    <row r="22" spans="1:6" ht="12.75">
      <c r="A22" t="s">
        <v>130</v>
      </c>
      <c r="B22">
        <v>1</v>
      </c>
      <c r="C22" t="s">
        <v>428</v>
      </c>
      <c r="D22" t="s">
        <v>430</v>
      </c>
      <c r="E22" t="s">
        <v>372</v>
      </c>
      <c r="F22" t="s">
        <v>423</v>
      </c>
    </row>
    <row r="23" spans="1:6" ht="12.75">
      <c r="A23" t="s">
        <v>130</v>
      </c>
      <c r="B23">
        <v>1</v>
      </c>
      <c r="C23" t="s">
        <v>428</v>
      </c>
      <c r="D23" t="s">
        <v>431</v>
      </c>
      <c r="E23" t="s">
        <v>372</v>
      </c>
      <c r="F23" t="s">
        <v>423</v>
      </c>
    </row>
    <row r="24" spans="1:6" ht="12.75">
      <c r="A24" t="s">
        <v>130</v>
      </c>
      <c r="B24">
        <v>1</v>
      </c>
      <c r="C24" t="s">
        <v>428</v>
      </c>
      <c r="D24" t="s">
        <v>429</v>
      </c>
      <c r="E24" t="s">
        <v>372</v>
      </c>
      <c r="F24" t="s">
        <v>477</v>
      </c>
    </row>
    <row r="25" spans="1:6" ht="12.75">
      <c r="A25" t="s">
        <v>130</v>
      </c>
      <c r="B25">
        <v>1</v>
      </c>
      <c r="C25" t="s">
        <v>428</v>
      </c>
      <c r="D25" t="s">
        <v>429</v>
      </c>
      <c r="E25" t="s">
        <v>365</v>
      </c>
      <c r="F25" t="s">
        <v>477</v>
      </c>
    </row>
    <row r="26" spans="1:6" ht="12.75">
      <c r="A26" t="s">
        <v>368</v>
      </c>
      <c r="B26">
        <v>1</v>
      </c>
      <c r="C26" t="s">
        <v>8</v>
      </c>
      <c r="D26" t="s">
        <v>429</v>
      </c>
      <c r="E26" t="s">
        <v>372</v>
      </c>
      <c r="F26" t="s">
        <v>423</v>
      </c>
    </row>
    <row r="27" spans="1:6" ht="12.75">
      <c r="A27" t="s">
        <v>368</v>
      </c>
      <c r="B27">
        <v>1</v>
      </c>
      <c r="C27" t="s">
        <v>8</v>
      </c>
      <c r="D27" t="s">
        <v>432</v>
      </c>
      <c r="E27" t="s">
        <v>372</v>
      </c>
      <c r="F27" t="s">
        <v>423</v>
      </c>
    </row>
    <row r="28" spans="1:6" ht="12.75">
      <c r="A28" t="s">
        <v>368</v>
      </c>
      <c r="B28">
        <v>1</v>
      </c>
      <c r="C28" t="s">
        <v>8</v>
      </c>
      <c r="D28" t="s">
        <v>419</v>
      </c>
      <c r="E28" t="s">
        <v>401</v>
      </c>
      <c r="F28" t="s">
        <v>423</v>
      </c>
    </row>
    <row r="29" spans="1:6" ht="12.75">
      <c r="A29" t="s">
        <v>368</v>
      </c>
      <c r="B29">
        <v>1</v>
      </c>
      <c r="C29" t="s">
        <v>8</v>
      </c>
      <c r="D29" t="s">
        <v>402</v>
      </c>
      <c r="E29" t="s">
        <v>363</v>
      </c>
      <c r="F29" t="s">
        <v>423</v>
      </c>
    </row>
    <row r="30" spans="1:6" ht="12.75">
      <c r="A30" t="s">
        <v>368</v>
      </c>
      <c r="B30">
        <v>1</v>
      </c>
      <c r="C30" t="s">
        <v>8</v>
      </c>
      <c r="D30" t="s">
        <v>433</v>
      </c>
      <c r="E30" t="s">
        <v>365</v>
      </c>
      <c r="F30" t="s">
        <v>423</v>
      </c>
    </row>
    <row r="31" spans="1:6" ht="12.75">
      <c r="A31" t="s">
        <v>368</v>
      </c>
      <c r="B31">
        <v>1</v>
      </c>
      <c r="C31" t="s">
        <v>8</v>
      </c>
      <c r="D31" t="s">
        <v>470</v>
      </c>
      <c r="E31" t="s">
        <v>372</v>
      </c>
      <c r="F31" t="s">
        <v>477</v>
      </c>
    </row>
    <row r="32" spans="1:6" ht="12.75">
      <c r="A32" t="s">
        <v>368</v>
      </c>
      <c r="B32">
        <v>1</v>
      </c>
      <c r="C32" t="s">
        <v>8</v>
      </c>
      <c r="D32" t="s">
        <v>485</v>
      </c>
      <c r="E32" t="s">
        <v>372</v>
      </c>
      <c r="F32" t="s">
        <v>477</v>
      </c>
    </row>
    <row r="33" spans="1:6" ht="12.75">
      <c r="A33" t="s">
        <v>368</v>
      </c>
      <c r="B33">
        <v>1</v>
      </c>
      <c r="C33" t="s">
        <v>8</v>
      </c>
      <c r="D33" t="s">
        <v>411</v>
      </c>
      <c r="E33" t="s">
        <v>372</v>
      </c>
      <c r="F33" t="s">
        <v>477</v>
      </c>
    </row>
    <row r="34" spans="1:6" ht="12.75">
      <c r="A34" t="s">
        <v>368</v>
      </c>
      <c r="B34">
        <v>1</v>
      </c>
      <c r="C34" t="s">
        <v>8</v>
      </c>
      <c r="D34" t="s">
        <v>468</v>
      </c>
      <c r="E34" t="s">
        <v>372</v>
      </c>
      <c r="F34" t="s">
        <v>477</v>
      </c>
    </row>
    <row r="35" spans="1:6" ht="12.75">
      <c r="A35" t="s">
        <v>368</v>
      </c>
      <c r="B35">
        <v>2</v>
      </c>
      <c r="C35" t="s">
        <v>8</v>
      </c>
      <c r="D35" t="s">
        <v>402</v>
      </c>
      <c r="E35" t="s">
        <v>372</v>
      </c>
      <c r="F35" t="s">
        <v>477</v>
      </c>
    </row>
    <row r="36" spans="1:6" ht="12.75">
      <c r="A36" t="s">
        <v>368</v>
      </c>
      <c r="B36">
        <v>1</v>
      </c>
      <c r="C36" t="s">
        <v>8</v>
      </c>
      <c r="D36" t="s">
        <v>486</v>
      </c>
      <c r="E36" t="s">
        <v>372</v>
      </c>
      <c r="F36" t="s">
        <v>477</v>
      </c>
    </row>
    <row r="37" spans="1:6" ht="12.75">
      <c r="A37" t="s">
        <v>368</v>
      </c>
      <c r="B37">
        <v>1</v>
      </c>
      <c r="C37" t="s">
        <v>8</v>
      </c>
      <c r="D37" t="s">
        <v>487</v>
      </c>
      <c r="E37" t="s">
        <v>363</v>
      </c>
      <c r="F37" t="s">
        <v>477</v>
      </c>
    </row>
    <row r="38" spans="1:6" ht="12.75">
      <c r="A38" t="s">
        <v>368</v>
      </c>
      <c r="B38">
        <v>1</v>
      </c>
      <c r="C38" t="s">
        <v>434</v>
      </c>
      <c r="D38" t="s">
        <v>429</v>
      </c>
      <c r="E38" t="s">
        <v>372</v>
      </c>
      <c r="F38" t="s">
        <v>423</v>
      </c>
    </row>
    <row r="39" spans="1:6" ht="12.75">
      <c r="A39" t="s">
        <v>368</v>
      </c>
      <c r="B39">
        <v>1</v>
      </c>
      <c r="C39" t="s">
        <v>434</v>
      </c>
      <c r="D39" t="s">
        <v>435</v>
      </c>
      <c r="E39" t="s">
        <v>372</v>
      </c>
      <c r="F39" t="s">
        <v>423</v>
      </c>
    </row>
    <row r="40" spans="1:6" ht="12.75">
      <c r="A40" t="s">
        <v>9</v>
      </c>
      <c r="B40">
        <v>1</v>
      </c>
      <c r="C40" t="s">
        <v>10</v>
      </c>
      <c r="D40" t="s">
        <v>436</v>
      </c>
      <c r="E40" t="s">
        <v>372</v>
      </c>
      <c r="F40" t="s">
        <v>423</v>
      </c>
    </row>
    <row r="41" spans="1:6" ht="12.75">
      <c r="A41" t="s">
        <v>9</v>
      </c>
      <c r="B41">
        <v>1</v>
      </c>
      <c r="C41" t="s">
        <v>10</v>
      </c>
      <c r="D41" t="s">
        <v>437</v>
      </c>
      <c r="E41" t="s">
        <v>363</v>
      </c>
      <c r="F41" t="s">
        <v>423</v>
      </c>
    </row>
    <row r="42" spans="1:6" ht="12.75">
      <c r="A42" t="s">
        <v>9</v>
      </c>
      <c r="B42">
        <v>1</v>
      </c>
      <c r="C42" t="s">
        <v>10</v>
      </c>
      <c r="D42" t="s">
        <v>436</v>
      </c>
      <c r="E42" t="s">
        <v>372</v>
      </c>
      <c r="F42" t="s">
        <v>477</v>
      </c>
    </row>
    <row r="43" spans="1:6" ht="12.75">
      <c r="A43" t="s">
        <v>9</v>
      </c>
      <c r="B43">
        <v>6</v>
      </c>
      <c r="C43" t="s">
        <v>10</v>
      </c>
      <c r="D43" t="s">
        <v>424</v>
      </c>
      <c r="E43" t="s">
        <v>365</v>
      </c>
      <c r="F43" t="s">
        <v>477</v>
      </c>
    </row>
    <row r="44" spans="1:6" ht="12.75">
      <c r="A44" t="s">
        <v>9</v>
      </c>
      <c r="B44">
        <v>1</v>
      </c>
      <c r="C44" t="s">
        <v>10</v>
      </c>
      <c r="D44" t="s">
        <v>488</v>
      </c>
      <c r="E44" t="s">
        <v>365</v>
      </c>
      <c r="F44" t="s">
        <v>477</v>
      </c>
    </row>
    <row r="45" spans="1:6" ht="12.75">
      <c r="A45" t="s">
        <v>11</v>
      </c>
      <c r="B45">
        <v>3</v>
      </c>
      <c r="C45" t="s">
        <v>375</v>
      </c>
      <c r="D45" t="s">
        <v>381</v>
      </c>
      <c r="E45" t="s">
        <v>372</v>
      </c>
      <c r="F45" t="s">
        <v>423</v>
      </c>
    </row>
    <row r="46" spans="1:6" ht="12.75">
      <c r="A46" t="s">
        <v>11</v>
      </c>
      <c r="B46">
        <v>1</v>
      </c>
      <c r="C46" t="s">
        <v>375</v>
      </c>
      <c r="D46" t="s">
        <v>424</v>
      </c>
      <c r="E46" t="s">
        <v>372</v>
      </c>
      <c r="F46" t="s">
        <v>423</v>
      </c>
    </row>
    <row r="47" spans="1:6" ht="12.75">
      <c r="A47" t="s">
        <v>11</v>
      </c>
      <c r="B47">
        <v>1</v>
      </c>
      <c r="C47" t="s">
        <v>375</v>
      </c>
      <c r="D47" t="s">
        <v>381</v>
      </c>
      <c r="E47" t="s">
        <v>365</v>
      </c>
      <c r="F47" t="s">
        <v>423</v>
      </c>
    </row>
    <row r="48" spans="1:6" ht="12.75">
      <c r="A48" t="s">
        <v>11</v>
      </c>
      <c r="B48">
        <v>1</v>
      </c>
      <c r="C48" t="s">
        <v>375</v>
      </c>
      <c r="D48" t="s">
        <v>424</v>
      </c>
      <c r="E48" t="s">
        <v>365</v>
      </c>
      <c r="F48" t="s">
        <v>423</v>
      </c>
    </row>
    <row r="49" spans="1:6" ht="12.75">
      <c r="A49" t="s">
        <v>11</v>
      </c>
      <c r="B49">
        <v>1</v>
      </c>
      <c r="C49" t="s">
        <v>375</v>
      </c>
      <c r="D49" t="s">
        <v>489</v>
      </c>
      <c r="E49" t="s">
        <v>414</v>
      </c>
      <c r="F49" t="s">
        <v>477</v>
      </c>
    </row>
    <row r="50" spans="1:6" ht="12.75">
      <c r="A50" t="s">
        <v>11</v>
      </c>
      <c r="B50">
        <v>1</v>
      </c>
      <c r="C50" t="s">
        <v>375</v>
      </c>
      <c r="D50" t="s">
        <v>400</v>
      </c>
      <c r="E50" t="s">
        <v>414</v>
      </c>
      <c r="F50" t="s">
        <v>477</v>
      </c>
    </row>
    <row r="51" spans="1:6" ht="12.75">
      <c r="A51" t="s">
        <v>11</v>
      </c>
      <c r="B51">
        <v>1</v>
      </c>
      <c r="C51" t="s">
        <v>375</v>
      </c>
      <c r="D51" t="s">
        <v>381</v>
      </c>
      <c r="E51" t="s">
        <v>372</v>
      </c>
      <c r="F51" t="s">
        <v>477</v>
      </c>
    </row>
    <row r="52" spans="1:6" ht="12.75">
      <c r="A52" t="s">
        <v>11</v>
      </c>
      <c r="B52">
        <v>1</v>
      </c>
      <c r="C52" t="s">
        <v>375</v>
      </c>
      <c r="D52" t="s">
        <v>424</v>
      </c>
      <c r="E52" t="s">
        <v>372</v>
      </c>
      <c r="F52" t="s">
        <v>477</v>
      </c>
    </row>
    <row r="53" spans="1:6" ht="12.75">
      <c r="A53" t="s">
        <v>11</v>
      </c>
      <c r="B53">
        <v>1</v>
      </c>
      <c r="C53" t="s">
        <v>375</v>
      </c>
      <c r="D53" t="s">
        <v>490</v>
      </c>
      <c r="E53" t="s">
        <v>372</v>
      </c>
      <c r="F53" t="s">
        <v>477</v>
      </c>
    </row>
    <row r="54" spans="1:6" ht="12.75">
      <c r="A54" t="s">
        <v>11</v>
      </c>
      <c r="B54">
        <v>1</v>
      </c>
      <c r="C54" t="s">
        <v>375</v>
      </c>
      <c r="D54" t="s">
        <v>491</v>
      </c>
      <c r="E54" t="s">
        <v>363</v>
      </c>
      <c r="F54" t="s">
        <v>477</v>
      </c>
    </row>
    <row r="55" spans="1:6" ht="12.75">
      <c r="A55" t="s">
        <v>11</v>
      </c>
      <c r="B55">
        <v>4</v>
      </c>
      <c r="C55" t="s">
        <v>375</v>
      </c>
      <c r="D55" t="s">
        <v>424</v>
      </c>
      <c r="E55" t="s">
        <v>365</v>
      </c>
      <c r="F55" t="s">
        <v>477</v>
      </c>
    </row>
    <row r="56" spans="1:6" ht="12.75">
      <c r="A56" t="s">
        <v>11</v>
      </c>
      <c r="B56">
        <v>1</v>
      </c>
      <c r="C56" t="s">
        <v>375</v>
      </c>
      <c r="D56" t="s">
        <v>488</v>
      </c>
      <c r="E56" t="s">
        <v>365</v>
      </c>
      <c r="F56" t="s">
        <v>477</v>
      </c>
    </row>
    <row r="57" spans="1:6" ht="12.75">
      <c r="A57" t="s">
        <v>12</v>
      </c>
      <c r="B57">
        <v>1</v>
      </c>
      <c r="C57" t="s">
        <v>13</v>
      </c>
      <c r="D57" t="s">
        <v>438</v>
      </c>
      <c r="E57" t="s">
        <v>372</v>
      </c>
      <c r="F57" t="s">
        <v>423</v>
      </c>
    </row>
    <row r="58" spans="1:6" ht="12.75">
      <c r="A58" t="s">
        <v>12</v>
      </c>
      <c r="B58">
        <v>2</v>
      </c>
      <c r="C58" t="s">
        <v>13</v>
      </c>
      <c r="D58" t="s">
        <v>436</v>
      </c>
      <c r="E58" t="s">
        <v>372</v>
      </c>
      <c r="F58" t="s">
        <v>423</v>
      </c>
    </row>
    <row r="59" spans="1:6" ht="12.75">
      <c r="A59" t="s">
        <v>12</v>
      </c>
      <c r="B59">
        <v>10</v>
      </c>
      <c r="C59" t="s">
        <v>13</v>
      </c>
      <c r="D59" t="s">
        <v>381</v>
      </c>
      <c r="E59" t="s">
        <v>372</v>
      </c>
      <c r="F59" t="s">
        <v>423</v>
      </c>
    </row>
    <row r="60" spans="1:6" ht="12.75">
      <c r="A60" t="s">
        <v>12</v>
      </c>
      <c r="B60">
        <v>1</v>
      </c>
      <c r="C60" t="s">
        <v>13</v>
      </c>
      <c r="D60" t="s">
        <v>381</v>
      </c>
      <c r="E60" t="s">
        <v>370</v>
      </c>
      <c r="F60" t="s">
        <v>423</v>
      </c>
    </row>
    <row r="61" spans="1:6" ht="12.75">
      <c r="A61" t="s">
        <v>12</v>
      </c>
      <c r="B61">
        <v>15</v>
      </c>
      <c r="C61" t="s">
        <v>13</v>
      </c>
      <c r="D61" t="s">
        <v>381</v>
      </c>
      <c r="E61" t="s">
        <v>365</v>
      </c>
      <c r="F61" t="s">
        <v>423</v>
      </c>
    </row>
    <row r="62" spans="1:6" ht="12.75">
      <c r="A62" t="s">
        <v>12</v>
      </c>
      <c r="B62">
        <v>2</v>
      </c>
      <c r="C62" t="s">
        <v>13</v>
      </c>
      <c r="D62" t="s">
        <v>439</v>
      </c>
      <c r="E62" t="s">
        <v>365</v>
      </c>
      <c r="F62" t="s">
        <v>423</v>
      </c>
    </row>
    <row r="63" spans="1:6" ht="12.75">
      <c r="A63" t="s">
        <v>12</v>
      </c>
      <c r="B63">
        <v>1</v>
      </c>
      <c r="C63" t="s">
        <v>13</v>
      </c>
      <c r="D63" t="s">
        <v>424</v>
      </c>
      <c r="E63" t="s">
        <v>365</v>
      </c>
      <c r="F63" t="s">
        <v>423</v>
      </c>
    </row>
    <row r="64" spans="1:6" ht="12.75">
      <c r="A64" t="s">
        <v>12</v>
      </c>
      <c r="B64">
        <v>1</v>
      </c>
      <c r="C64" t="s">
        <v>13</v>
      </c>
      <c r="D64" t="s">
        <v>440</v>
      </c>
      <c r="E64" t="s">
        <v>365</v>
      </c>
      <c r="F64" t="s">
        <v>423</v>
      </c>
    </row>
    <row r="65" spans="1:6" ht="12.75">
      <c r="A65" t="s">
        <v>12</v>
      </c>
      <c r="B65">
        <v>1</v>
      </c>
      <c r="C65" t="s">
        <v>13</v>
      </c>
      <c r="D65" t="s">
        <v>488</v>
      </c>
      <c r="E65"/>
      <c r="F65" t="s">
        <v>477</v>
      </c>
    </row>
    <row r="66" spans="1:6" ht="12.75">
      <c r="A66" t="s">
        <v>12</v>
      </c>
      <c r="B66">
        <v>1</v>
      </c>
      <c r="C66" t="s">
        <v>13</v>
      </c>
      <c r="D66" t="s">
        <v>374</v>
      </c>
      <c r="E66" t="s">
        <v>372</v>
      </c>
      <c r="F66" t="s">
        <v>477</v>
      </c>
    </row>
    <row r="67" spans="1:6" ht="12.75">
      <c r="A67" t="s">
        <v>12</v>
      </c>
      <c r="B67">
        <v>1</v>
      </c>
      <c r="C67" t="s">
        <v>13</v>
      </c>
      <c r="D67" t="s">
        <v>376</v>
      </c>
      <c r="E67" t="s">
        <v>372</v>
      </c>
      <c r="F67" t="s">
        <v>477</v>
      </c>
    </row>
    <row r="68" spans="1:6" ht="12.75">
      <c r="A68" t="s">
        <v>12</v>
      </c>
      <c r="B68">
        <v>2</v>
      </c>
      <c r="C68" t="s">
        <v>13</v>
      </c>
      <c r="D68" t="s">
        <v>492</v>
      </c>
      <c r="E68" t="s">
        <v>372</v>
      </c>
      <c r="F68" t="s">
        <v>477</v>
      </c>
    </row>
    <row r="69" spans="1:6" ht="12.75">
      <c r="A69" t="s">
        <v>12</v>
      </c>
      <c r="B69">
        <v>9</v>
      </c>
      <c r="C69" t="s">
        <v>13</v>
      </c>
      <c r="D69" t="s">
        <v>424</v>
      </c>
      <c r="E69" t="s">
        <v>372</v>
      </c>
      <c r="F69" t="s">
        <v>477</v>
      </c>
    </row>
    <row r="70" spans="1:6" ht="12.75">
      <c r="A70" t="s">
        <v>12</v>
      </c>
      <c r="B70">
        <v>3</v>
      </c>
      <c r="C70" t="s">
        <v>13</v>
      </c>
      <c r="D70" t="s">
        <v>488</v>
      </c>
      <c r="E70" t="s">
        <v>372</v>
      </c>
      <c r="F70" t="s">
        <v>477</v>
      </c>
    </row>
    <row r="71" spans="1:6" ht="12.75">
      <c r="A71" t="s">
        <v>12</v>
      </c>
      <c r="B71">
        <v>1</v>
      </c>
      <c r="C71" t="s">
        <v>13</v>
      </c>
      <c r="D71" t="s">
        <v>440</v>
      </c>
      <c r="E71" t="s">
        <v>372</v>
      </c>
      <c r="F71" t="s">
        <v>477</v>
      </c>
    </row>
    <row r="72" spans="1:6" ht="12.75">
      <c r="A72" t="s">
        <v>12</v>
      </c>
      <c r="B72">
        <v>1</v>
      </c>
      <c r="C72" t="s">
        <v>13</v>
      </c>
      <c r="D72" t="s">
        <v>439</v>
      </c>
      <c r="E72" t="s">
        <v>370</v>
      </c>
      <c r="F72" t="s">
        <v>477</v>
      </c>
    </row>
    <row r="73" spans="1:6" ht="12.75">
      <c r="A73" t="s">
        <v>12</v>
      </c>
      <c r="B73">
        <v>1</v>
      </c>
      <c r="C73" t="s">
        <v>13</v>
      </c>
      <c r="D73" t="s">
        <v>379</v>
      </c>
      <c r="E73" t="s">
        <v>363</v>
      </c>
      <c r="F73" t="s">
        <v>477</v>
      </c>
    </row>
    <row r="74" spans="1:6" ht="12.75">
      <c r="A74" t="s">
        <v>12</v>
      </c>
      <c r="B74">
        <v>2</v>
      </c>
      <c r="C74" t="s">
        <v>13</v>
      </c>
      <c r="D74" t="s">
        <v>381</v>
      </c>
      <c r="E74" t="s">
        <v>365</v>
      </c>
      <c r="F74" t="s">
        <v>477</v>
      </c>
    </row>
    <row r="75" spans="1:6" ht="12.75">
      <c r="A75" t="s">
        <v>12</v>
      </c>
      <c r="B75">
        <v>9</v>
      </c>
      <c r="C75" t="s">
        <v>13</v>
      </c>
      <c r="D75" t="s">
        <v>424</v>
      </c>
      <c r="E75" t="s">
        <v>365</v>
      </c>
      <c r="F75" t="s">
        <v>477</v>
      </c>
    </row>
    <row r="76" spans="1:6" ht="12.75">
      <c r="A76" t="s">
        <v>12</v>
      </c>
      <c r="B76">
        <v>1</v>
      </c>
      <c r="C76" t="s">
        <v>13</v>
      </c>
      <c r="D76" t="s">
        <v>488</v>
      </c>
      <c r="E76" t="s">
        <v>365</v>
      </c>
      <c r="F76" t="s">
        <v>477</v>
      </c>
    </row>
    <row r="77" spans="1:6" ht="12.75">
      <c r="A77" t="s">
        <v>12</v>
      </c>
      <c r="B77">
        <v>1</v>
      </c>
      <c r="C77" t="s">
        <v>13</v>
      </c>
      <c r="D77" t="s">
        <v>493</v>
      </c>
      <c r="E77" t="s">
        <v>365</v>
      </c>
      <c r="F77" t="s">
        <v>477</v>
      </c>
    </row>
    <row r="78" spans="1:6" ht="12.75">
      <c r="A78" t="s">
        <v>14</v>
      </c>
      <c r="B78">
        <v>1</v>
      </c>
      <c r="C78" t="s">
        <v>384</v>
      </c>
      <c r="D78" t="s">
        <v>441</v>
      </c>
      <c r="E78" t="s">
        <v>372</v>
      </c>
      <c r="F78" t="s">
        <v>423</v>
      </c>
    </row>
    <row r="79" spans="1:6" ht="12.75">
      <c r="A79" t="s">
        <v>14</v>
      </c>
      <c r="B79">
        <v>1</v>
      </c>
      <c r="C79" t="s">
        <v>384</v>
      </c>
      <c r="D79" t="s">
        <v>442</v>
      </c>
      <c r="E79" t="s">
        <v>372</v>
      </c>
      <c r="F79" t="s">
        <v>423</v>
      </c>
    </row>
    <row r="80" spans="1:6" ht="12.75">
      <c r="A80" t="s">
        <v>14</v>
      </c>
      <c r="B80">
        <v>1</v>
      </c>
      <c r="C80" t="s">
        <v>384</v>
      </c>
      <c r="D80" t="s">
        <v>443</v>
      </c>
      <c r="E80" t="s">
        <v>372</v>
      </c>
      <c r="F80" t="s">
        <v>423</v>
      </c>
    </row>
    <row r="81" spans="1:6" ht="12.75">
      <c r="A81" t="s">
        <v>14</v>
      </c>
      <c r="B81">
        <v>1</v>
      </c>
      <c r="C81" t="s">
        <v>384</v>
      </c>
      <c r="D81" t="s">
        <v>444</v>
      </c>
      <c r="E81" t="s">
        <v>372</v>
      </c>
      <c r="F81" t="s">
        <v>423</v>
      </c>
    </row>
    <row r="82" spans="1:6" ht="12.75">
      <c r="A82" t="s">
        <v>14</v>
      </c>
      <c r="B82">
        <v>1</v>
      </c>
      <c r="C82" t="s">
        <v>384</v>
      </c>
      <c r="D82" t="s">
        <v>377</v>
      </c>
      <c r="E82" t="s">
        <v>363</v>
      </c>
      <c r="F82" t="s">
        <v>423</v>
      </c>
    </row>
    <row r="83" spans="1:6" ht="12.75">
      <c r="A83" t="s">
        <v>14</v>
      </c>
      <c r="B83">
        <v>1</v>
      </c>
      <c r="C83" t="s">
        <v>384</v>
      </c>
      <c r="D83" t="s">
        <v>377</v>
      </c>
      <c r="E83" t="s">
        <v>365</v>
      </c>
      <c r="F83" t="s">
        <v>423</v>
      </c>
    </row>
    <row r="84" spans="1:6" ht="12.75">
      <c r="A84" t="s">
        <v>14</v>
      </c>
      <c r="B84">
        <v>1</v>
      </c>
      <c r="C84" t="s">
        <v>384</v>
      </c>
      <c r="D84" t="s">
        <v>494</v>
      </c>
      <c r="E84" t="s">
        <v>372</v>
      </c>
      <c r="F84" t="s">
        <v>477</v>
      </c>
    </row>
    <row r="85" spans="1:6" ht="12.75">
      <c r="A85" t="s">
        <v>14</v>
      </c>
      <c r="B85">
        <v>1</v>
      </c>
      <c r="C85" t="s">
        <v>384</v>
      </c>
      <c r="D85" t="s">
        <v>444</v>
      </c>
      <c r="E85" t="s">
        <v>372</v>
      </c>
      <c r="F85" t="s">
        <v>477</v>
      </c>
    </row>
    <row r="86" spans="1:6" ht="12.75">
      <c r="A86" t="s">
        <v>14</v>
      </c>
      <c r="B86">
        <v>1</v>
      </c>
      <c r="C86" t="s">
        <v>384</v>
      </c>
      <c r="D86" t="s">
        <v>495</v>
      </c>
      <c r="E86" t="s">
        <v>401</v>
      </c>
      <c r="F86" t="s">
        <v>477</v>
      </c>
    </row>
    <row r="87" spans="1:6" ht="12.75">
      <c r="A87" t="s">
        <v>14</v>
      </c>
      <c r="B87">
        <v>1</v>
      </c>
      <c r="C87" t="s">
        <v>384</v>
      </c>
      <c r="D87" t="s">
        <v>496</v>
      </c>
      <c r="E87" t="s">
        <v>363</v>
      </c>
      <c r="F87" t="s">
        <v>477</v>
      </c>
    </row>
    <row r="88" spans="1:6" ht="12.75">
      <c r="A88" t="s">
        <v>15</v>
      </c>
      <c r="B88">
        <v>1</v>
      </c>
      <c r="C88" t="s">
        <v>387</v>
      </c>
      <c r="D88" t="s">
        <v>445</v>
      </c>
      <c r="E88" t="s">
        <v>372</v>
      </c>
      <c r="F88" t="s">
        <v>423</v>
      </c>
    </row>
    <row r="89" spans="1:6" ht="12.75">
      <c r="A89" t="s">
        <v>15</v>
      </c>
      <c r="B89">
        <v>1</v>
      </c>
      <c r="C89" t="s">
        <v>387</v>
      </c>
      <c r="D89" t="s">
        <v>445</v>
      </c>
      <c r="E89" t="s">
        <v>372</v>
      </c>
      <c r="F89" t="s">
        <v>423</v>
      </c>
    </row>
    <row r="90" spans="1:6" ht="12.75">
      <c r="A90" t="s">
        <v>15</v>
      </c>
      <c r="B90">
        <v>1</v>
      </c>
      <c r="C90" t="s">
        <v>387</v>
      </c>
      <c r="D90" t="s">
        <v>445</v>
      </c>
      <c r="E90" t="s">
        <v>372</v>
      </c>
      <c r="F90" t="s">
        <v>423</v>
      </c>
    </row>
    <row r="91" spans="1:6" ht="12.75">
      <c r="A91" t="s">
        <v>15</v>
      </c>
      <c r="B91">
        <v>1</v>
      </c>
      <c r="C91" t="s">
        <v>388</v>
      </c>
      <c r="D91" t="s">
        <v>445</v>
      </c>
      <c r="E91" t="s">
        <v>372</v>
      </c>
      <c r="F91" t="s">
        <v>423</v>
      </c>
    </row>
    <row r="92" spans="1:6" ht="12.75">
      <c r="A92" t="s">
        <v>15</v>
      </c>
      <c r="B92">
        <v>1</v>
      </c>
      <c r="C92" t="s">
        <v>388</v>
      </c>
      <c r="D92" t="s">
        <v>445</v>
      </c>
      <c r="E92" t="s">
        <v>372</v>
      </c>
      <c r="F92" t="s">
        <v>423</v>
      </c>
    </row>
    <row r="93" spans="1:6" ht="12.75">
      <c r="A93" t="s">
        <v>15</v>
      </c>
      <c r="B93">
        <v>1</v>
      </c>
      <c r="C93" t="s">
        <v>388</v>
      </c>
      <c r="D93" t="s">
        <v>445</v>
      </c>
      <c r="E93" t="s">
        <v>370</v>
      </c>
      <c r="F93" t="s">
        <v>423</v>
      </c>
    </row>
    <row r="94" spans="1:6" ht="12.75">
      <c r="A94" t="s">
        <v>15</v>
      </c>
      <c r="B94">
        <v>1</v>
      </c>
      <c r="C94" t="s">
        <v>388</v>
      </c>
      <c r="D94" t="s">
        <v>445</v>
      </c>
      <c r="E94" t="s">
        <v>370</v>
      </c>
      <c r="F94" t="s">
        <v>423</v>
      </c>
    </row>
    <row r="95" spans="1:6" ht="12.75">
      <c r="A95" t="s">
        <v>15</v>
      </c>
      <c r="B95">
        <v>1</v>
      </c>
      <c r="C95" t="s">
        <v>388</v>
      </c>
      <c r="D95" t="s">
        <v>445</v>
      </c>
      <c r="E95" t="s">
        <v>363</v>
      </c>
      <c r="F95" t="s">
        <v>423</v>
      </c>
    </row>
    <row r="96" spans="1:6" ht="12.75">
      <c r="A96" t="s">
        <v>15</v>
      </c>
      <c r="B96">
        <v>1</v>
      </c>
      <c r="C96" t="s">
        <v>388</v>
      </c>
      <c r="D96" t="s">
        <v>445</v>
      </c>
      <c r="E96" t="s">
        <v>365</v>
      </c>
      <c r="F96" t="s">
        <v>423</v>
      </c>
    </row>
    <row r="97" spans="1:6" ht="12.75">
      <c r="A97" t="s">
        <v>15</v>
      </c>
      <c r="B97">
        <v>1</v>
      </c>
      <c r="C97" t="s">
        <v>388</v>
      </c>
      <c r="D97" t="s">
        <v>445</v>
      </c>
      <c r="E97" t="s">
        <v>414</v>
      </c>
      <c r="F97" t="s">
        <v>477</v>
      </c>
    </row>
    <row r="98" spans="1:6" ht="12.75">
      <c r="A98" t="s">
        <v>15</v>
      </c>
      <c r="B98">
        <v>1</v>
      </c>
      <c r="C98" t="s">
        <v>388</v>
      </c>
      <c r="D98" t="s">
        <v>445</v>
      </c>
      <c r="E98" t="s">
        <v>370</v>
      </c>
      <c r="F98" t="s">
        <v>477</v>
      </c>
    </row>
    <row r="99" spans="1:6" ht="12.75">
      <c r="A99" t="s">
        <v>15</v>
      </c>
      <c r="B99">
        <v>1</v>
      </c>
      <c r="C99" t="s">
        <v>388</v>
      </c>
      <c r="D99" t="s">
        <v>445</v>
      </c>
      <c r="E99" t="s">
        <v>365</v>
      </c>
      <c r="F99" t="s">
        <v>477</v>
      </c>
    </row>
    <row r="100" spans="1:6" ht="12.75">
      <c r="A100" t="s">
        <v>15</v>
      </c>
      <c r="B100">
        <v>1</v>
      </c>
      <c r="C100" t="s">
        <v>388</v>
      </c>
      <c r="D100" t="s">
        <v>445</v>
      </c>
      <c r="E100"/>
      <c r="F100" t="s">
        <v>510</v>
      </c>
    </row>
    <row r="101" spans="1:6" ht="12.75">
      <c r="A101" t="s">
        <v>15</v>
      </c>
      <c r="B101">
        <v>1</v>
      </c>
      <c r="C101" t="s">
        <v>389</v>
      </c>
      <c r="D101" t="s">
        <v>445</v>
      </c>
      <c r="E101" t="s">
        <v>372</v>
      </c>
      <c r="F101" t="s">
        <v>423</v>
      </c>
    </row>
    <row r="102" spans="1:6" ht="12.75">
      <c r="A102" t="s">
        <v>15</v>
      </c>
      <c r="B102">
        <v>2</v>
      </c>
      <c r="C102" t="s">
        <v>389</v>
      </c>
      <c r="D102" t="s">
        <v>445</v>
      </c>
      <c r="E102" t="s">
        <v>372</v>
      </c>
      <c r="F102" t="s">
        <v>423</v>
      </c>
    </row>
    <row r="103" spans="1:6" ht="12.75">
      <c r="A103" t="s">
        <v>15</v>
      </c>
      <c r="B103">
        <v>1</v>
      </c>
      <c r="C103" t="s">
        <v>389</v>
      </c>
      <c r="D103" t="s">
        <v>445</v>
      </c>
      <c r="E103" t="s">
        <v>372</v>
      </c>
      <c r="F103" t="s">
        <v>423</v>
      </c>
    </row>
    <row r="104" spans="1:6" ht="12.75">
      <c r="A104" t="s">
        <v>15</v>
      </c>
      <c r="B104">
        <v>1</v>
      </c>
      <c r="C104" t="s">
        <v>389</v>
      </c>
      <c r="D104" t="s">
        <v>445</v>
      </c>
      <c r="E104" t="s">
        <v>372</v>
      </c>
      <c r="F104" t="s">
        <v>423</v>
      </c>
    </row>
    <row r="105" spans="1:6" ht="12.75">
      <c r="A105" t="s">
        <v>15</v>
      </c>
      <c r="B105">
        <v>1</v>
      </c>
      <c r="C105" t="s">
        <v>389</v>
      </c>
      <c r="D105" t="s">
        <v>445</v>
      </c>
      <c r="E105" t="s">
        <v>370</v>
      </c>
      <c r="F105" t="s">
        <v>423</v>
      </c>
    </row>
    <row r="106" spans="1:6" ht="12.75">
      <c r="A106" t="s">
        <v>15</v>
      </c>
      <c r="B106">
        <v>1</v>
      </c>
      <c r="C106" t="s">
        <v>389</v>
      </c>
      <c r="D106" t="s">
        <v>445</v>
      </c>
      <c r="E106" t="s">
        <v>370</v>
      </c>
      <c r="F106" t="s">
        <v>423</v>
      </c>
    </row>
    <row r="107" spans="1:6" ht="12.75">
      <c r="A107" t="s">
        <v>15</v>
      </c>
      <c r="B107">
        <v>1</v>
      </c>
      <c r="C107" t="s">
        <v>389</v>
      </c>
      <c r="D107" t="s">
        <v>445</v>
      </c>
      <c r="E107" t="s">
        <v>372</v>
      </c>
      <c r="F107" t="s">
        <v>477</v>
      </c>
    </row>
    <row r="108" spans="1:6" ht="12.75">
      <c r="A108" t="s">
        <v>15</v>
      </c>
      <c r="B108">
        <v>1</v>
      </c>
      <c r="C108" t="s">
        <v>389</v>
      </c>
      <c r="D108" t="s">
        <v>445</v>
      </c>
      <c r="E108" t="s">
        <v>372</v>
      </c>
      <c r="F108" t="s">
        <v>477</v>
      </c>
    </row>
    <row r="109" spans="1:6" ht="12.75">
      <c r="A109" t="s">
        <v>15</v>
      </c>
      <c r="B109">
        <v>2</v>
      </c>
      <c r="C109" t="s">
        <v>389</v>
      </c>
      <c r="D109" t="s">
        <v>445</v>
      </c>
      <c r="E109" t="s">
        <v>372</v>
      </c>
      <c r="F109" t="s">
        <v>477</v>
      </c>
    </row>
    <row r="110" spans="1:6" ht="12.75">
      <c r="A110" t="s">
        <v>15</v>
      </c>
      <c r="B110">
        <v>3</v>
      </c>
      <c r="C110" t="s">
        <v>389</v>
      </c>
      <c r="D110" t="s">
        <v>445</v>
      </c>
      <c r="E110" t="s">
        <v>370</v>
      </c>
      <c r="F110" t="s">
        <v>477</v>
      </c>
    </row>
    <row r="111" spans="1:6" ht="12.75">
      <c r="A111" t="s">
        <v>15</v>
      </c>
      <c r="B111">
        <v>1</v>
      </c>
      <c r="C111" t="s">
        <v>389</v>
      </c>
      <c r="D111" t="s">
        <v>445</v>
      </c>
      <c r="E111"/>
      <c r="F111" t="s">
        <v>510</v>
      </c>
    </row>
    <row r="112" spans="1:6" ht="12.75">
      <c r="A112" t="s">
        <v>16</v>
      </c>
      <c r="B112">
        <v>1</v>
      </c>
      <c r="C112" t="s">
        <v>446</v>
      </c>
      <c r="D112" t="s">
        <v>447</v>
      </c>
      <c r="E112" t="s">
        <v>372</v>
      </c>
      <c r="F112" t="s">
        <v>423</v>
      </c>
    </row>
    <row r="113" spans="1:6" ht="12.75">
      <c r="A113" t="s">
        <v>16</v>
      </c>
      <c r="B113">
        <v>1</v>
      </c>
      <c r="C113" t="s">
        <v>446</v>
      </c>
      <c r="D113" t="s">
        <v>448</v>
      </c>
      <c r="E113" t="s">
        <v>372</v>
      </c>
      <c r="F113" t="s">
        <v>423</v>
      </c>
    </row>
    <row r="114" spans="1:6" ht="12.75">
      <c r="A114" t="s">
        <v>16</v>
      </c>
      <c r="B114">
        <v>1</v>
      </c>
      <c r="C114" t="s">
        <v>446</v>
      </c>
      <c r="D114" t="s">
        <v>447</v>
      </c>
      <c r="E114" t="s">
        <v>372</v>
      </c>
      <c r="F114" t="s">
        <v>477</v>
      </c>
    </row>
    <row r="115" spans="1:6" ht="12.75">
      <c r="A115" t="s">
        <v>16</v>
      </c>
      <c r="B115">
        <v>2</v>
      </c>
      <c r="C115" t="s">
        <v>390</v>
      </c>
      <c r="D115" t="s">
        <v>448</v>
      </c>
      <c r="E115" t="s">
        <v>363</v>
      </c>
      <c r="F115" t="s">
        <v>423</v>
      </c>
    </row>
    <row r="116" spans="1:6" ht="12.75">
      <c r="A116" t="s">
        <v>16</v>
      </c>
      <c r="B116">
        <v>1</v>
      </c>
      <c r="C116" t="s">
        <v>390</v>
      </c>
      <c r="D116" t="s">
        <v>497</v>
      </c>
      <c r="E116" t="s">
        <v>372</v>
      </c>
      <c r="F116" t="s">
        <v>477</v>
      </c>
    </row>
    <row r="117" spans="1:6" ht="12.75">
      <c r="A117" t="s">
        <v>16</v>
      </c>
      <c r="B117">
        <v>1</v>
      </c>
      <c r="C117" t="s">
        <v>390</v>
      </c>
      <c r="D117" t="s">
        <v>497</v>
      </c>
      <c r="E117" t="s">
        <v>370</v>
      </c>
      <c r="F117" t="s">
        <v>477</v>
      </c>
    </row>
    <row r="118" spans="1:6" ht="12.75">
      <c r="A118" t="s">
        <v>16</v>
      </c>
      <c r="B118">
        <v>1</v>
      </c>
      <c r="C118" t="s">
        <v>390</v>
      </c>
      <c r="D118" t="s">
        <v>497</v>
      </c>
      <c r="E118" t="s">
        <v>363</v>
      </c>
      <c r="F118" t="s">
        <v>477</v>
      </c>
    </row>
    <row r="119" spans="1:6" ht="12.75">
      <c r="A119" t="s">
        <v>16</v>
      </c>
      <c r="B119">
        <v>1</v>
      </c>
      <c r="C119" t="s">
        <v>498</v>
      </c>
      <c r="D119" t="s">
        <v>463</v>
      </c>
      <c r="E119" t="s">
        <v>372</v>
      </c>
      <c r="F119" t="s">
        <v>477</v>
      </c>
    </row>
    <row r="120" spans="1:6" ht="12.75">
      <c r="A120" t="s">
        <v>16</v>
      </c>
      <c r="B120">
        <v>1</v>
      </c>
      <c r="C120" t="s">
        <v>449</v>
      </c>
      <c r="D120" t="s">
        <v>450</v>
      </c>
      <c r="E120"/>
      <c r="F120" t="s">
        <v>423</v>
      </c>
    </row>
    <row r="121" spans="1:6" ht="12.75">
      <c r="A121" t="s">
        <v>16</v>
      </c>
      <c r="B121">
        <v>1</v>
      </c>
      <c r="C121" t="s">
        <v>449</v>
      </c>
      <c r="D121" t="s">
        <v>451</v>
      </c>
      <c r="E121" t="s">
        <v>372</v>
      </c>
      <c r="F121" t="s">
        <v>423</v>
      </c>
    </row>
    <row r="122" spans="1:6" ht="12.75">
      <c r="A122" t="s">
        <v>16</v>
      </c>
      <c r="B122">
        <v>1</v>
      </c>
      <c r="C122" t="s">
        <v>449</v>
      </c>
      <c r="D122" t="s">
        <v>393</v>
      </c>
      <c r="E122" t="s">
        <v>372</v>
      </c>
      <c r="F122" t="s">
        <v>423</v>
      </c>
    </row>
    <row r="123" spans="1:6" ht="12.75">
      <c r="A123" t="s">
        <v>16</v>
      </c>
      <c r="B123">
        <v>1</v>
      </c>
      <c r="C123" t="s">
        <v>449</v>
      </c>
      <c r="D123" t="s">
        <v>452</v>
      </c>
      <c r="E123" t="s">
        <v>372</v>
      </c>
      <c r="F123" t="s">
        <v>423</v>
      </c>
    </row>
    <row r="124" spans="1:6" ht="12.75">
      <c r="A124" t="s">
        <v>16</v>
      </c>
      <c r="B124">
        <v>1</v>
      </c>
      <c r="C124" t="s">
        <v>449</v>
      </c>
      <c r="D124" t="s">
        <v>450</v>
      </c>
      <c r="E124" t="s">
        <v>372</v>
      </c>
      <c r="F124" t="s">
        <v>423</v>
      </c>
    </row>
    <row r="125" spans="1:6" ht="12.75">
      <c r="A125" t="s">
        <v>16</v>
      </c>
      <c r="B125">
        <v>1</v>
      </c>
      <c r="C125" t="s">
        <v>449</v>
      </c>
      <c r="D125" t="s">
        <v>499</v>
      </c>
      <c r="E125" t="s">
        <v>372</v>
      </c>
      <c r="F125" t="s">
        <v>477</v>
      </c>
    </row>
    <row r="126" spans="1:6" ht="12.75">
      <c r="A126" t="s">
        <v>16</v>
      </c>
      <c r="B126">
        <v>1</v>
      </c>
      <c r="C126" t="s">
        <v>449</v>
      </c>
      <c r="D126" t="s">
        <v>450</v>
      </c>
      <c r="E126" t="s">
        <v>372</v>
      </c>
      <c r="F126" t="s">
        <v>477</v>
      </c>
    </row>
    <row r="127" spans="1:6" ht="12.75">
      <c r="A127" t="s">
        <v>16</v>
      </c>
      <c r="B127">
        <v>1</v>
      </c>
      <c r="C127" t="s">
        <v>449</v>
      </c>
      <c r="D127" t="s">
        <v>377</v>
      </c>
      <c r="E127" t="s">
        <v>372</v>
      </c>
      <c r="F127" t="s">
        <v>477</v>
      </c>
    </row>
    <row r="128" spans="1:6" ht="12.75">
      <c r="A128" t="s">
        <v>16</v>
      </c>
      <c r="B128">
        <v>3</v>
      </c>
      <c r="C128" t="s">
        <v>449</v>
      </c>
      <c r="D128" t="s">
        <v>500</v>
      </c>
      <c r="E128" t="s">
        <v>363</v>
      </c>
      <c r="F128" t="s">
        <v>477</v>
      </c>
    </row>
    <row r="129" spans="1:6" ht="12.75">
      <c r="A129" t="s">
        <v>16</v>
      </c>
      <c r="B129">
        <v>1</v>
      </c>
      <c r="C129" t="s">
        <v>449</v>
      </c>
      <c r="D129" t="s">
        <v>464</v>
      </c>
      <c r="E129" t="s">
        <v>363</v>
      </c>
      <c r="F129" t="s">
        <v>477</v>
      </c>
    </row>
    <row r="130" spans="1:6" ht="12.75">
      <c r="A130" t="s">
        <v>16</v>
      </c>
      <c r="B130">
        <v>1</v>
      </c>
      <c r="C130" t="s">
        <v>449</v>
      </c>
      <c r="D130" t="s">
        <v>450</v>
      </c>
      <c r="E130" t="s">
        <v>363</v>
      </c>
      <c r="F130" t="s">
        <v>477</v>
      </c>
    </row>
    <row r="131" spans="1:6" ht="12.75">
      <c r="A131" t="s">
        <v>16</v>
      </c>
      <c r="B131">
        <v>1</v>
      </c>
      <c r="C131" t="s">
        <v>453</v>
      </c>
      <c r="D131" t="s">
        <v>393</v>
      </c>
      <c r="E131" t="s">
        <v>372</v>
      </c>
      <c r="F131" t="s">
        <v>423</v>
      </c>
    </row>
    <row r="132" spans="1:6" ht="12.75">
      <c r="A132" t="s">
        <v>16</v>
      </c>
      <c r="B132">
        <v>1</v>
      </c>
      <c r="C132" t="s">
        <v>453</v>
      </c>
      <c r="D132" t="s">
        <v>441</v>
      </c>
      <c r="E132" t="s">
        <v>372</v>
      </c>
      <c r="F132" t="s">
        <v>477</v>
      </c>
    </row>
    <row r="133" spans="1:6" ht="12.75">
      <c r="A133" t="s">
        <v>16</v>
      </c>
      <c r="B133">
        <v>1</v>
      </c>
      <c r="C133" t="s">
        <v>453</v>
      </c>
      <c r="D133" t="s">
        <v>500</v>
      </c>
      <c r="E133" t="s">
        <v>363</v>
      </c>
      <c r="F133" t="s">
        <v>477</v>
      </c>
    </row>
    <row r="134" spans="1:6" ht="12.75">
      <c r="A134" t="s">
        <v>16</v>
      </c>
      <c r="B134">
        <v>1</v>
      </c>
      <c r="C134" t="s">
        <v>392</v>
      </c>
      <c r="D134" t="s">
        <v>454</v>
      </c>
      <c r="E134" t="s">
        <v>372</v>
      </c>
      <c r="F134" t="s">
        <v>423</v>
      </c>
    </row>
    <row r="135" spans="1:6" ht="12.75">
      <c r="A135" t="s">
        <v>16</v>
      </c>
      <c r="B135">
        <v>1</v>
      </c>
      <c r="C135" t="s">
        <v>392</v>
      </c>
      <c r="D135" t="s">
        <v>455</v>
      </c>
      <c r="E135" t="s">
        <v>372</v>
      </c>
      <c r="F135" t="s">
        <v>423</v>
      </c>
    </row>
    <row r="136" spans="1:6" ht="12.75">
      <c r="A136" t="s">
        <v>16</v>
      </c>
      <c r="B136">
        <v>1</v>
      </c>
      <c r="C136" t="s">
        <v>392</v>
      </c>
      <c r="D136" t="s">
        <v>501</v>
      </c>
      <c r="E136" t="s">
        <v>372</v>
      </c>
      <c r="F136" t="s">
        <v>477</v>
      </c>
    </row>
    <row r="137" spans="1:6" ht="12.75">
      <c r="A137" t="s">
        <v>16</v>
      </c>
      <c r="B137">
        <v>1</v>
      </c>
      <c r="C137" t="s">
        <v>392</v>
      </c>
      <c r="D137" t="s">
        <v>447</v>
      </c>
      <c r="E137" t="s">
        <v>363</v>
      </c>
      <c r="F137" t="s">
        <v>477</v>
      </c>
    </row>
    <row r="138" spans="1:6" ht="12.75">
      <c r="A138" t="s">
        <v>16</v>
      </c>
      <c r="B138">
        <v>1</v>
      </c>
      <c r="C138" t="s">
        <v>392</v>
      </c>
      <c r="D138" t="s">
        <v>490</v>
      </c>
      <c r="E138" t="s">
        <v>365</v>
      </c>
      <c r="F138" t="s">
        <v>477</v>
      </c>
    </row>
    <row r="139" spans="1:6" ht="12.75">
      <c r="A139" t="s">
        <v>16</v>
      </c>
      <c r="B139">
        <v>1</v>
      </c>
      <c r="C139" t="s">
        <v>456</v>
      </c>
      <c r="D139" t="s">
        <v>457</v>
      </c>
      <c r="E139" t="s">
        <v>414</v>
      </c>
      <c r="F139" t="s">
        <v>423</v>
      </c>
    </row>
    <row r="140" spans="1:6" ht="12.75">
      <c r="A140" t="s">
        <v>16</v>
      </c>
      <c r="B140">
        <v>1</v>
      </c>
      <c r="C140" t="s">
        <v>456</v>
      </c>
      <c r="D140" t="s">
        <v>458</v>
      </c>
      <c r="E140" t="s">
        <v>414</v>
      </c>
      <c r="F140" t="s">
        <v>423</v>
      </c>
    </row>
    <row r="141" spans="1:6" ht="12.75">
      <c r="A141" t="s">
        <v>16</v>
      </c>
      <c r="B141">
        <v>1</v>
      </c>
      <c r="C141" t="s">
        <v>456</v>
      </c>
      <c r="D141" t="s">
        <v>459</v>
      </c>
      <c r="E141" t="s">
        <v>414</v>
      </c>
      <c r="F141" t="s">
        <v>423</v>
      </c>
    </row>
    <row r="142" spans="1:6" ht="12.75">
      <c r="A142" t="s">
        <v>16</v>
      </c>
      <c r="B142">
        <v>1</v>
      </c>
      <c r="C142" t="s">
        <v>456</v>
      </c>
      <c r="D142" t="s">
        <v>460</v>
      </c>
      <c r="E142" t="s">
        <v>414</v>
      </c>
      <c r="F142" t="s">
        <v>423</v>
      </c>
    </row>
    <row r="143" spans="1:6" ht="12.75">
      <c r="A143" t="s">
        <v>16</v>
      </c>
      <c r="B143">
        <v>2</v>
      </c>
      <c r="C143" t="s">
        <v>456</v>
      </c>
      <c r="D143" t="s">
        <v>461</v>
      </c>
      <c r="E143" t="s">
        <v>414</v>
      </c>
      <c r="F143" t="s">
        <v>423</v>
      </c>
    </row>
    <row r="144" spans="1:6" ht="12.75">
      <c r="A144" t="s">
        <v>16</v>
      </c>
      <c r="B144">
        <v>1</v>
      </c>
      <c r="C144" t="s">
        <v>456</v>
      </c>
      <c r="D144" t="s">
        <v>419</v>
      </c>
      <c r="E144" t="s">
        <v>401</v>
      </c>
      <c r="F144" t="s">
        <v>423</v>
      </c>
    </row>
    <row r="145" spans="1:6" ht="12.75">
      <c r="A145" t="s">
        <v>16</v>
      </c>
      <c r="B145">
        <v>1</v>
      </c>
      <c r="C145" t="s">
        <v>456</v>
      </c>
      <c r="D145" t="s">
        <v>462</v>
      </c>
      <c r="E145" t="s">
        <v>401</v>
      </c>
      <c r="F145" t="s">
        <v>423</v>
      </c>
    </row>
    <row r="146" spans="1:6" ht="12.75">
      <c r="A146" t="s">
        <v>16</v>
      </c>
      <c r="B146">
        <v>1</v>
      </c>
      <c r="C146" t="s">
        <v>456</v>
      </c>
      <c r="D146" t="s">
        <v>463</v>
      </c>
      <c r="E146" t="s">
        <v>401</v>
      </c>
      <c r="F146" t="s">
        <v>423</v>
      </c>
    </row>
    <row r="147" spans="1:6" ht="12.75">
      <c r="A147" t="s">
        <v>16</v>
      </c>
      <c r="B147">
        <v>2</v>
      </c>
      <c r="C147" t="s">
        <v>456</v>
      </c>
      <c r="D147" t="s">
        <v>464</v>
      </c>
      <c r="E147" t="s">
        <v>401</v>
      </c>
      <c r="F147" t="s">
        <v>423</v>
      </c>
    </row>
    <row r="148" spans="1:6" ht="12.75">
      <c r="A148" t="s">
        <v>16</v>
      </c>
      <c r="B148">
        <v>5</v>
      </c>
      <c r="C148" t="s">
        <v>456</v>
      </c>
      <c r="D148" t="s">
        <v>502</v>
      </c>
      <c r="E148" t="s">
        <v>414</v>
      </c>
      <c r="F148" t="s">
        <v>477</v>
      </c>
    </row>
    <row r="149" spans="1:6" ht="12.75">
      <c r="A149" t="s">
        <v>16</v>
      </c>
      <c r="B149">
        <v>1</v>
      </c>
      <c r="C149" t="s">
        <v>456</v>
      </c>
      <c r="D149" t="s">
        <v>400</v>
      </c>
      <c r="E149" t="s">
        <v>414</v>
      </c>
      <c r="F149" t="s">
        <v>477</v>
      </c>
    </row>
    <row r="150" spans="1:6" ht="12.75">
      <c r="A150" t="s">
        <v>16</v>
      </c>
      <c r="B150">
        <v>1</v>
      </c>
      <c r="C150" t="s">
        <v>456</v>
      </c>
      <c r="D150" t="s">
        <v>503</v>
      </c>
      <c r="E150" t="s">
        <v>414</v>
      </c>
      <c r="F150" t="s">
        <v>477</v>
      </c>
    </row>
    <row r="151" spans="1:6" ht="12.75">
      <c r="A151" t="s">
        <v>16</v>
      </c>
      <c r="B151">
        <v>1</v>
      </c>
      <c r="C151" t="s">
        <v>456</v>
      </c>
      <c r="D151" t="s">
        <v>463</v>
      </c>
      <c r="E151" t="s">
        <v>416</v>
      </c>
      <c r="F151" t="s">
        <v>477</v>
      </c>
    </row>
    <row r="152" spans="1:6" ht="12.75">
      <c r="A152" t="s">
        <v>16</v>
      </c>
      <c r="B152">
        <v>1</v>
      </c>
      <c r="C152" t="s">
        <v>456</v>
      </c>
      <c r="D152" t="s">
        <v>504</v>
      </c>
      <c r="E152" t="s">
        <v>401</v>
      </c>
      <c r="F152" t="s">
        <v>477</v>
      </c>
    </row>
    <row r="153" spans="1:6" ht="12.75">
      <c r="A153" t="s">
        <v>16</v>
      </c>
      <c r="B153">
        <v>1</v>
      </c>
      <c r="C153" t="s">
        <v>456</v>
      </c>
      <c r="D153" t="s">
        <v>505</v>
      </c>
      <c r="E153" t="s">
        <v>401</v>
      </c>
      <c r="F153" t="s">
        <v>477</v>
      </c>
    </row>
    <row r="154" spans="1:6" ht="12.75">
      <c r="A154" t="s">
        <v>16</v>
      </c>
      <c r="B154">
        <v>1</v>
      </c>
      <c r="C154" t="s">
        <v>456</v>
      </c>
      <c r="D154" t="s">
        <v>495</v>
      </c>
      <c r="E154" t="s">
        <v>401</v>
      </c>
      <c r="F154" t="s">
        <v>477</v>
      </c>
    </row>
    <row r="155" spans="1:6" ht="12.75">
      <c r="A155" t="s">
        <v>16</v>
      </c>
      <c r="B155">
        <v>1</v>
      </c>
      <c r="C155" t="s">
        <v>456</v>
      </c>
      <c r="D155" t="s">
        <v>506</v>
      </c>
      <c r="E155" t="s">
        <v>401</v>
      </c>
      <c r="F155" t="s">
        <v>477</v>
      </c>
    </row>
    <row r="156" spans="1:6" ht="12.75">
      <c r="A156" t="s">
        <v>17</v>
      </c>
      <c r="B156">
        <v>1</v>
      </c>
      <c r="C156" t="s">
        <v>397</v>
      </c>
      <c r="D156" t="s">
        <v>507</v>
      </c>
      <c r="E156" t="s">
        <v>372</v>
      </c>
      <c r="F156" t="s">
        <v>477</v>
      </c>
    </row>
    <row r="157" spans="1:6" ht="12.75">
      <c r="A157" t="s">
        <v>398</v>
      </c>
      <c r="B157">
        <v>1</v>
      </c>
      <c r="C157" t="s">
        <v>399</v>
      </c>
      <c r="D157" t="s">
        <v>465</v>
      </c>
      <c r="E157" t="s">
        <v>414</v>
      </c>
      <c r="F157" t="s">
        <v>423</v>
      </c>
    </row>
    <row r="158" spans="1:6" ht="12.75">
      <c r="A158" t="s">
        <v>18</v>
      </c>
      <c r="B158">
        <v>1</v>
      </c>
      <c r="C158" t="s">
        <v>8</v>
      </c>
      <c r="D158" t="s">
        <v>466</v>
      </c>
      <c r="E158" t="s">
        <v>372</v>
      </c>
      <c r="F158" t="s">
        <v>423</v>
      </c>
    </row>
    <row r="159" spans="1:6" ht="12.75">
      <c r="A159" t="s">
        <v>18</v>
      </c>
      <c r="B159">
        <v>1</v>
      </c>
      <c r="C159" t="s">
        <v>8</v>
      </c>
      <c r="D159" t="s">
        <v>467</v>
      </c>
      <c r="E159" t="s">
        <v>372</v>
      </c>
      <c r="F159" t="s">
        <v>423</v>
      </c>
    </row>
    <row r="160" spans="1:6" ht="12.75">
      <c r="A160" t="s">
        <v>18</v>
      </c>
      <c r="B160">
        <v>1</v>
      </c>
      <c r="C160" t="s">
        <v>8</v>
      </c>
      <c r="D160" t="s">
        <v>468</v>
      </c>
      <c r="E160" t="s">
        <v>372</v>
      </c>
      <c r="F160" t="s">
        <v>423</v>
      </c>
    </row>
    <row r="161" spans="1:6" ht="12.75">
      <c r="A161" t="s">
        <v>18</v>
      </c>
      <c r="B161">
        <v>1</v>
      </c>
      <c r="C161" t="s">
        <v>8</v>
      </c>
      <c r="D161" t="s">
        <v>469</v>
      </c>
      <c r="E161" t="s">
        <v>370</v>
      </c>
      <c r="F161" t="s">
        <v>423</v>
      </c>
    </row>
    <row r="162" spans="1:6" ht="12.75">
      <c r="A162" t="s">
        <v>18</v>
      </c>
      <c r="B162">
        <v>1</v>
      </c>
      <c r="C162" t="s">
        <v>8</v>
      </c>
      <c r="D162" t="s">
        <v>470</v>
      </c>
      <c r="E162" t="s">
        <v>363</v>
      </c>
      <c r="F162" t="s">
        <v>423</v>
      </c>
    </row>
    <row r="163" spans="1:6" ht="12.75">
      <c r="A163" t="s">
        <v>18</v>
      </c>
      <c r="B163">
        <v>1</v>
      </c>
      <c r="C163" t="s">
        <v>8</v>
      </c>
      <c r="D163" t="s">
        <v>408</v>
      </c>
      <c r="E163" t="s">
        <v>372</v>
      </c>
      <c r="F163" t="s">
        <v>477</v>
      </c>
    </row>
    <row r="164" spans="1:6" ht="12.75">
      <c r="A164" t="s">
        <v>18</v>
      </c>
      <c r="B164">
        <v>1</v>
      </c>
      <c r="C164" t="s">
        <v>8</v>
      </c>
      <c r="D164" t="s">
        <v>508</v>
      </c>
      <c r="E164" t="s">
        <v>363</v>
      </c>
      <c r="F164" t="s">
        <v>477</v>
      </c>
    </row>
    <row r="165" spans="1:6" ht="12.75">
      <c r="A165" t="s">
        <v>18</v>
      </c>
      <c r="B165">
        <v>2</v>
      </c>
      <c r="C165" t="s">
        <v>471</v>
      </c>
      <c r="D165" t="s">
        <v>472</v>
      </c>
      <c r="E165" t="s">
        <v>363</v>
      </c>
      <c r="F165" t="s">
        <v>423</v>
      </c>
    </row>
    <row r="166" spans="1:6" ht="12.75">
      <c r="A166" t="s">
        <v>18</v>
      </c>
      <c r="B166">
        <v>1</v>
      </c>
      <c r="C166" t="s">
        <v>471</v>
      </c>
      <c r="D166" t="s">
        <v>509</v>
      </c>
      <c r="E166" t="s">
        <v>372</v>
      </c>
      <c r="F166" t="s">
        <v>477</v>
      </c>
    </row>
    <row r="167" spans="1:6" ht="12.75">
      <c r="A167" t="s">
        <v>18</v>
      </c>
      <c r="B167">
        <v>1</v>
      </c>
      <c r="C167" t="s">
        <v>412</v>
      </c>
      <c r="D167" t="s">
        <v>473</v>
      </c>
      <c r="E167" t="s">
        <v>372</v>
      </c>
      <c r="F167" t="s">
        <v>423</v>
      </c>
    </row>
    <row r="168" spans="1:6" ht="12.75">
      <c r="A168" t="s">
        <v>18</v>
      </c>
      <c r="B168">
        <v>1</v>
      </c>
      <c r="C168" t="s">
        <v>412</v>
      </c>
      <c r="D168" t="s">
        <v>474</v>
      </c>
      <c r="E168" t="s">
        <v>372</v>
      </c>
      <c r="F168" t="s">
        <v>423</v>
      </c>
    </row>
    <row r="169" spans="1:6" ht="12.75">
      <c r="A169" t="s">
        <v>18</v>
      </c>
      <c r="B169">
        <v>1</v>
      </c>
      <c r="C169" t="s">
        <v>412</v>
      </c>
      <c r="D169" t="s">
        <v>473</v>
      </c>
      <c r="E169" t="s">
        <v>370</v>
      </c>
      <c r="F169" t="s">
        <v>423</v>
      </c>
    </row>
    <row r="170" spans="1:6" ht="12.75">
      <c r="A170" t="s">
        <v>18</v>
      </c>
      <c r="B170">
        <v>1</v>
      </c>
      <c r="C170" t="s">
        <v>412</v>
      </c>
      <c r="D170" t="s">
        <v>473</v>
      </c>
      <c r="E170" t="s">
        <v>372</v>
      </c>
      <c r="F170" t="s">
        <v>477</v>
      </c>
    </row>
    <row r="171" spans="1:6" ht="12.75">
      <c r="A171" t="s">
        <v>18</v>
      </c>
      <c r="B171">
        <v>1</v>
      </c>
      <c r="C171" t="s">
        <v>475</v>
      </c>
      <c r="D171" t="s">
        <v>454</v>
      </c>
      <c r="E171" t="s">
        <v>372</v>
      </c>
      <c r="F171" t="s">
        <v>423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August  2009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18" t="s">
        <v>86</v>
      </c>
      <c r="D1" s="63" t="s">
        <v>155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156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31">
        <v>2</v>
      </c>
      <c r="D4" s="50"/>
      <c r="E4" s="112">
        <f>SUM(C4:D4)</f>
        <v>2</v>
      </c>
      <c r="F4" s="27">
        <v>2</v>
      </c>
      <c r="G4" s="35">
        <f>SUM(E4-F4)</f>
        <v>0</v>
      </c>
      <c r="H4" t="s">
        <v>42</v>
      </c>
      <c r="I4" s="18" t="s">
        <v>265</v>
      </c>
      <c r="J4" s="1" t="s">
        <v>263</v>
      </c>
      <c r="K4" s="98">
        <v>13276.62</v>
      </c>
      <c r="L4" t="s">
        <v>65</v>
      </c>
    </row>
    <row r="5" spans="1:12" ht="12.75">
      <c r="A5" s="18" t="s">
        <v>262</v>
      </c>
      <c r="B5" t="s">
        <v>284</v>
      </c>
      <c r="C5" s="31">
        <v>4</v>
      </c>
      <c r="D5" s="50"/>
      <c r="E5" s="112">
        <f aca="true" t="shared" si="0" ref="E5:E10">SUM(C5:D5)</f>
        <v>4</v>
      </c>
      <c r="F5" s="112">
        <v>4</v>
      </c>
      <c r="G5" s="35">
        <f>SUM(E5-F5)</f>
        <v>0</v>
      </c>
      <c r="H5" t="s">
        <v>43</v>
      </c>
      <c r="I5" s="18" t="s">
        <v>266</v>
      </c>
      <c r="J5" s="1" t="s">
        <v>264</v>
      </c>
      <c r="K5" s="98"/>
      <c r="L5" t="s">
        <v>65</v>
      </c>
    </row>
    <row r="6" spans="1:12" ht="12.75">
      <c r="A6" s="18" t="s">
        <v>6</v>
      </c>
      <c r="B6" t="s">
        <v>285</v>
      </c>
      <c r="C6" s="31">
        <v>1</v>
      </c>
      <c r="D6" s="50">
        <v>2</v>
      </c>
      <c r="E6" s="112">
        <f t="shared" si="0"/>
        <v>3</v>
      </c>
      <c r="F6" s="27">
        <v>3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8">
        <v>979.5</v>
      </c>
      <c r="L6" t="s">
        <v>65</v>
      </c>
    </row>
    <row r="7" spans="1:12" ht="12.75">
      <c r="A7" s="18" t="s">
        <v>7</v>
      </c>
      <c r="B7" t="s">
        <v>286</v>
      </c>
      <c r="C7" s="31"/>
      <c r="D7" s="50">
        <v>2</v>
      </c>
      <c r="E7" s="112">
        <f t="shared" si="0"/>
        <v>2</v>
      </c>
      <c r="F7" s="27">
        <v>6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>
        <v>25392.55</v>
      </c>
      <c r="L7" t="s">
        <v>65</v>
      </c>
    </row>
    <row r="8" spans="1:12" ht="12.75">
      <c r="A8" s="18" t="s">
        <v>7</v>
      </c>
      <c r="B8" t="s">
        <v>287</v>
      </c>
      <c r="C8" s="31">
        <v>1</v>
      </c>
      <c r="D8" s="50">
        <v>3</v>
      </c>
      <c r="E8" s="112">
        <f t="shared" si="0"/>
        <v>4</v>
      </c>
      <c r="F8" s="88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98">
        <v>16507.14</v>
      </c>
      <c r="L8" t="s">
        <v>65</v>
      </c>
    </row>
    <row r="9" spans="1:12" ht="12.75">
      <c r="A9" s="18" t="s">
        <v>51</v>
      </c>
      <c r="B9" t="s">
        <v>52</v>
      </c>
      <c r="C9" s="31"/>
      <c r="D9" s="50"/>
      <c r="E9" s="112">
        <f t="shared" si="0"/>
        <v>0</v>
      </c>
      <c r="F9" s="27"/>
      <c r="G9" s="35">
        <f>SUM(E9-F9)</f>
        <v>0</v>
      </c>
      <c r="H9" t="s">
        <v>42</v>
      </c>
      <c r="I9" s="18" t="s">
        <v>111</v>
      </c>
      <c r="J9" s="1" t="s">
        <v>53</v>
      </c>
      <c r="K9" s="98"/>
      <c r="L9" t="s">
        <v>65</v>
      </c>
    </row>
    <row r="10" spans="1:12" ht="12.75">
      <c r="A10" s="18" t="s">
        <v>61</v>
      </c>
      <c r="B10" t="s">
        <v>288</v>
      </c>
      <c r="C10" s="31"/>
      <c r="D10" s="50"/>
      <c r="E10" s="112">
        <f t="shared" si="0"/>
        <v>0</v>
      </c>
      <c r="F10" s="88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2" t="s">
        <v>120</v>
      </c>
      <c r="D11" s="112" t="s">
        <v>120</v>
      </c>
      <c r="E11" s="112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130</v>
      </c>
      <c r="B12" t="s">
        <v>8</v>
      </c>
      <c r="C12" s="31">
        <v>8</v>
      </c>
      <c r="D12" s="50">
        <v>6</v>
      </c>
      <c r="E12" s="112">
        <f aca="true" t="shared" si="1" ref="E12:E23">SUM(C12:D12)</f>
        <v>14</v>
      </c>
      <c r="F12" s="88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98">
        <v>9832.23</v>
      </c>
      <c r="L12" t="s">
        <v>65</v>
      </c>
    </row>
    <row r="13" spans="1:12" ht="12.75">
      <c r="A13" s="18" t="s">
        <v>130</v>
      </c>
      <c r="B13" t="s">
        <v>317</v>
      </c>
      <c r="C13" s="31">
        <v>1</v>
      </c>
      <c r="D13" s="50">
        <v>1</v>
      </c>
      <c r="E13" s="112">
        <f t="shared" si="1"/>
        <v>2</v>
      </c>
      <c r="F13" s="88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98">
        <v>247.9</v>
      </c>
      <c r="L13" t="s">
        <v>65</v>
      </c>
    </row>
    <row r="14" spans="1:12" ht="12.75">
      <c r="A14" s="18" t="s">
        <v>9</v>
      </c>
      <c r="B14" t="s">
        <v>10</v>
      </c>
      <c r="C14" s="31">
        <v>1</v>
      </c>
      <c r="D14" s="50">
        <v>1</v>
      </c>
      <c r="E14" s="112">
        <f t="shared" si="1"/>
        <v>2</v>
      </c>
      <c r="F14" s="27">
        <v>82</v>
      </c>
      <c r="G14" s="35">
        <f>SUM(E14+E15+E16+E19+E51-F14)</f>
        <v>-9</v>
      </c>
      <c r="H14" t="s">
        <v>42</v>
      </c>
      <c r="I14" s="18" t="s">
        <v>186</v>
      </c>
      <c r="J14" s="1" t="s">
        <v>19</v>
      </c>
      <c r="K14" s="98">
        <v>597.8</v>
      </c>
      <c r="L14" t="s">
        <v>65</v>
      </c>
    </row>
    <row r="15" spans="1:12" ht="12.75">
      <c r="A15" s="18" t="s">
        <v>11</v>
      </c>
      <c r="B15" t="s">
        <v>292</v>
      </c>
      <c r="C15" s="31">
        <v>9</v>
      </c>
      <c r="D15" s="50">
        <v>4</v>
      </c>
      <c r="E15" s="112">
        <f t="shared" si="1"/>
        <v>13</v>
      </c>
      <c r="F15" s="88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98">
        <v>11186.94</v>
      </c>
      <c r="L15" t="s">
        <v>65</v>
      </c>
    </row>
    <row r="16" spans="1:12" ht="12.75">
      <c r="A16" s="18" t="s">
        <v>12</v>
      </c>
      <c r="B16" t="s">
        <v>13</v>
      </c>
      <c r="C16" s="31">
        <v>33</v>
      </c>
      <c r="D16" s="50">
        <v>24</v>
      </c>
      <c r="E16" s="112">
        <f t="shared" si="1"/>
        <v>57</v>
      </c>
      <c r="F16" s="88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98">
        <v>57588.29</v>
      </c>
      <c r="L16" t="s">
        <v>65</v>
      </c>
    </row>
    <row r="17" spans="1:12" ht="12.75">
      <c r="A17" s="18" t="s">
        <v>130</v>
      </c>
      <c r="B17" t="s">
        <v>310</v>
      </c>
      <c r="C17" s="111"/>
      <c r="D17" s="50"/>
      <c r="E17" s="112">
        <f t="shared" si="1"/>
        <v>0</v>
      </c>
      <c r="F17" s="88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98">
        <v>1134.24</v>
      </c>
      <c r="L17" t="s">
        <v>65</v>
      </c>
    </row>
    <row r="18" spans="1:12" ht="12.75">
      <c r="A18" s="18" t="s">
        <v>130</v>
      </c>
      <c r="B18" t="s">
        <v>311</v>
      </c>
      <c r="C18" s="31"/>
      <c r="D18" s="50"/>
      <c r="E18" s="112">
        <f t="shared" si="1"/>
        <v>0</v>
      </c>
      <c r="F18" s="88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98"/>
      <c r="L18" t="s">
        <v>65</v>
      </c>
    </row>
    <row r="19" spans="1:12" ht="12.75">
      <c r="A19" s="18" t="s">
        <v>130</v>
      </c>
      <c r="B19" t="s">
        <v>293</v>
      </c>
      <c r="C19" s="31"/>
      <c r="D19" s="50"/>
      <c r="E19" s="112">
        <f t="shared" si="1"/>
        <v>0</v>
      </c>
      <c r="F19" s="88" t="s">
        <v>218</v>
      </c>
      <c r="G19" s="35" t="s">
        <v>220</v>
      </c>
      <c r="H19" t="s">
        <v>42</v>
      </c>
      <c r="I19" s="18" t="s">
        <v>186</v>
      </c>
      <c r="J19" s="1" t="s">
        <v>318</v>
      </c>
      <c r="K19" s="98"/>
      <c r="L19" t="s">
        <v>65</v>
      </c>
    </row>
    <row r="20" spans="1:12" ht="12.75">
      <c r="A20" s="18" t="s">
        <v>130</v>
      </c>
      <c r="B20" t="s">
        <v>312</v>
      </c>
      <c r="C20" s="31">
        <v>3</v>
      </c>
      <c r="D20" s="50"/>
      <c r="E20" s="112">
        <f t="shared" si="1"/>
        <v>3</v>
      </c>
      <c r="F20" s="88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98"/>
      <c r="L20" t="s">
        <v>65</v>
      </c>
    </row>
    <row r="21" spans="1:12" ht="12.75">
      <c r="A21" s="18" t="s">
        <v>130</v>
      </c>
      <c r="B21" t="s">
        <v>316</v>
      </c>
      <c r="C21" s="31"/>
      <c r="D21" s="50"/>
      <c r="E21" s="112">
        <f t="shared" si="1"/>
        <v>0</v>
      </c>
      <c r="F21" s="88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98"/>
      <c r="L21" t="s">
        <v>65</v>
      </c>
    </row>
    <row r="22" spans="1:12" ht="12.75">
      <c r="A22" s="18" t="s">
        <v>130</v>
      </c>
      <c r="B22" t="s">
        <v>309</v>
      </c>
      <c r="C22" s="31"/>
      <c r="D22" s="50"/>
      <c r="E22" s="112">
        <f t="shared" si="1"/>
        <v>0</v>
      </c>
      <c r="F22" s="112"/>
      <c r="G22" s="35">
        <f>SUM(E22-F22)</f>
        <v>0</v>
      </c>
      <c r="H22" t="s">
        <v>43</v>
      </c>
      <c r="I22" s="18" t="s">
        <v>282</v>
      </c>
      <c r="J22" s="1" t="s">
        <v>178</v>
      </c>
      <c r="K22" s="98"/>
      <c r="L22" t="s">
        <v>65</v>
      </c>
    </row>
    <row r="23" spans="1:12" ht="12.75">
      <c r="A23" s="18" t="s">
        <v>131</v>
      </c>
      <c r="B23" t="s">
        <v>326</v>
      </c>
      <c r="C23" s="31"/>
      <c r="D23" s="50"/>
      <c r="E23" s="112">
        <f t="shared" si="1"/>
        <v>0</v>
      </c>
      <c r="F23" s="112"/>
      <c r="G23" s="35">
        <f>SUM(E23-F23)</f>
        <v>0</v>
      </c>
      <c r="H23" t="s">
        <v>42</v>
      </c>
      <c r="I23" s="18" t="s">
        <v>165</v>
      </c>
      <c r="J23" s="1" t="s">
        <v>132</v>
      </c>
      <c r="K23" s="98"/>
      <c r="L23" t="s">
        <v>65</v>
      </c>
    </row>
    <row r="24" spans="1:11" ht="12.75">
      <c r="A24" s="18"/>
      <c r="C24" s="112" t="s">
        <v>120</v>
      </c>
      <c r="D24" s="112" t="s">
        <v>120</v>
      </c>
      <c r="E24" s="112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140</v>
      </c>
      <c r="C25" s="31">
        <v>17</v>
      </c>
      <c r="D25" s="50">
        <v>4</v>
      </c>
      <c r="E25" s="112">
        <f>SUM(C25:D25)</f>
        <v>21</v>
      </c>
      <c r="F25" s="27">
        <v>20</v>
      </c>
      <c r="G25" s="35">
        <f>SUM(E21+E25+E28-F25)</f>
        <v>1</v>
      </c>
      <c r="H25" t="s">
        <v>41</v>
      </c>
      <c r="I25" s="18" t="s">
        <v>113</v>
      </c>
      <c r="J25" s="1" t="s">
        <v>23</v>
      </c>
      <c r="K25" s="98">
        <v>35806.74</v>
      </c>
      <c r="L25" t="s">
        <v>65</v>
      </c>
    </row>
    <row r="26" spans="1:12" ht="12.75">
      <c r="A26" s="18" t="s">
        <v>14</v>
      </c>
      <c r="B26" t="s">
        <v>168</v>
      </c>
      <c r="C26" s="112" t="s">
        <v>119</v>
      </c>
      <c r="D26" s="112" t="s">
        <v>119</v>
      </c>
      <c r="E26" s="112" t="s">
        <v>119</v>
      </c>
      <c r="F26" s="88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98"/>
      <c r="L26" t="s">
        <v>65</v>
      </c>
    </row>
    <row r="27" spans="1:12" ht="12.75">
      <c r="A27" s="18" t="s">
        <v>14</v>
      </c>
      <c r="B27" t="s">
        <v>169</v>
      </c>
      <c r="C27" s="112" t="s">
        <v>119</v>
      </c>
      <c r="D27" s="112" t="s">
        <v>119</v>
      </c>
      <c r="E27" s="112" t="s">
        <v>119</v>
      </c>
      <c r="F27" s="88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88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98"/>
      <c r="L28" t="s">
        <v>65</v>
      </c>
    </row>
    <row r="29" spans="1:11" ht="12.75">
      <c r="A29" s="18"/>
      <c r="C29" s="112" t="s">
        <v>120</v>
      </c>
      <c r="D29" s="112" t="s">
        <v>120</v>
      </c>
      <c r="E29" s="112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141</v>
      </c>
      <c r="C30" s="31">
        <v>4</v>
      </c>
      <c r="D30" s="50">
        <v>9</v>
      </c>
      <c r="E30" s="112">
        <f aca="true" t="shared" si="2" ref="E30:E35">SUM(C30:D30)</f>
        <v>13</v>
      </c>
      <c r="F30" s="27">
        <v>25</v>
      </c>
      <c r="G30" s="35">
        <f>SUM(E30+E31+E32+E33+E34+E35-F30)</f>
        <v>-2</v>
      </c>
      <c r="H30" t="s">
        <v>43</v>
      </c>
      <c r="I30" s="18" t="s">
        <v>114</v>
      </c>
      <c r="J30" s="1" t="s">
        <v>33</v>
      </c>
      <c r="K30" s="98">
        <v>7504.65</v>
      </c>
      <c r="L30" t="s">
        <v>65</v>
      </c>
    </row>
    <row r="31" spans="1:12" ht="12.75">
      <c r="A31" s="18" t="s">
        <v>15</v>
      </c>
      <c r="B31" t="s">
        <v>170</v>
      </c>
      <c r="C31" s="31">
        <v>4</v>
      </c>
      <c r="D31" s="50">
        <v>5</v>
      </c>
      <c r="E31" s="112">
        <f t="shared" si="2"/>
        <v>9</v>
      </c>
      <c r="F31" s="88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98">
        <v>13188.46</v>
      </c>
      <c r="L31" t="s">
        <v>65</v>
      </c>
    </row>
    <row r="32" spans="1:12" ht="12.75">
      <c r="A32" s="18" t="s">
        <v>15</v>
      </c>
      <c r="B32" s="37" t="s">
        <v>323</v>
      </c>
      <c r="C32" s="31"/>
      <c r="D32" s="50"/>
      <c r="E32" s="112">
        <f t="shared" si="2"/>
        <v>0</v>
      </c>
      <c r="F32" s="88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98">
        <v>1195.3</v>
      </c>
      <c r="L32" t="s">
        <v>65</v>
      </c>
    </row>
    <row r="33" spans="1:12" ht="12.75">
      <c r="A33" s="18" t="s">
        <v>15</v>
      </c>
      <c r="B33" t="s">
        <v>324</v>
      </c>
      <c r="C33" s="31"/>
      <c r="D33" s="50">
        <v>1</v>
      </c>
      <c r="E33" s="112">
        <f t="shared" si="2"/>
        <v>1</v>
      </c>
      <c r="F33" s="88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98">
        <v>1803.94</v>
      </c>
      <c r="L33" t="s">
        <v>65</v>
      </c>
    </row>
    <row r="34" spans="1:12" ht="12.75">
      <c r="A34" s="18" t="s">
        <v>15</v>
      </c>
      <c r="B34" s="37" t="s">
        <v>173</v>
      </c>
      <c r="C34" s="31"/>
      <c r="D34" s="50"/>
      <c r="E34" s="112">
        <f t="shared" si="2"/>
        <v>0</v>
      </c>
      <c r="F34" s="88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98"/>
      <c r="L34" t="s">
        <v>65</v>
      </c>
    </row>
    <row r="35" spans="1:12" ht="12.75">
      <c r="A35" s="18" t="s">
        <v>15</v>
      </c>
      <c r="B35" s="37" t="s">
        <v>172</v>
      </c>
      <c r="C35" s="31"/>
      <c r="D35" s="50"/>
      <c r="E35" s="112">
        <f t="shared" si="2"/>
        <v>0</v>
      </c>
      <c r="F35" s="88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119</v>
      </c>
      <c r="D36" s="112" t="s">
        <v>119</v>
      </c>
      <c r="E36" s="112" t="s">
        <v>119</v>
      </c>
      <c r="F36" s="88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98">
        <v>2247.38</v>
      </c>
      <c r="L36" t="s">
        <v>65</v>
      </c>
    </row>
    <row r="37" spans="1:12" ht="12.75">
      <c r="A37" s="18" t="s">
        <v>15</v>
      </c>
      <c r="B37" t="s">
        <v>133</v>
      </c>
      <c r="C37" s="112" t="s">
        <v>119</v>
      </c>
      <c r="D37" s="112" t="s">
        <v>119</v>
      </c>
      <c r="E37" s="112" t="s">
        <v>119</v>
      </c>
      <c r="F37" s="88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98">
        <v>234</v>
      </c>
      <c r="L37" t="s">
        <v>65</v>
      </c>
    </row>
    <row r="38" spans="1:12" ht="12.75">
      <c r="A38" s="18" t="s">
        <v>15</v>
      </c>
      <c r="B38" t="s">
        <v>135</v>
      </c>
      <c r="C38" s="112" t="s">
        <v>119</v>
      </c>
      <c r="D38" s="112" t="s">
        <v>119</v>
      </c>
      <c r="E38" s="112" t="s">
        <v>119</v>
      </c>
      <c r="F38" s="88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98">
        <v>6.6</v>
      </c>
      <c r="L38" t="s">
        <v>65</v>
      </c>
    </row>
    <row r="39" spans="1:11" ht="12.75">
      <c r="A39" s="18"/>
      <c r="C39" s="112" t="s">
        <v>120</v>
      </c>
      <c r="D39" s="112" t="s">
        <v>120</v>
      </c>
      <c r="E39" s="112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331</v>
      </c>
      <c r="C40" s="31">
        <v>1</v>
      </c>
      <c r="D40" s="50">
        <v>2</v>
      </c>
      <c r="E40" s="112">
        <f aca="true" t="shared" si="3" ref="E40:E53">SUM(C40:D40)</f>
        <v>3</v>
      </c>
      <c r="F40" s="112">
        <v>3</v>
      </c>
      <c r="G40" s="35">
        <f>SUM(E40+E44+E61-F40)</f>
        <v>0</v>
      </c>
      <c r="H40" t="s">
        <v>43</v>
      </c>
      <c r="I40" s="18" t="s">
        <v>257</v>
      </c>
      <c r="J40" s="1" t="s">
        <v>118</v>
      </c>
      <c r="K40" s="98">
        <v>9008.29</v>
      </c>
      <c r="L40" t="s">
        <v>65</v>
      </c>
    </row>
    <row r="41" spans="1:12" ht="12.75">
      <c r="A41" s="18" t="s">
        <v>16</v>
      </c>
      <c r="B41" t="s">
        <v>332</v>
      </c>
      <c r="C41" s="31">
        <v>1</v>
      </c>
      <c r="D41" s="50"/>
      <c r="E41" s="112">
        <f t="shared" si="3"/>
        <v>1</v>
      </c>
      <c r="F41" s="112">
        <v>2</v>
      </c>
      <c r="G41" s="35">
        <f>SUM(E41+E60-F41)</f>
        <v>-1</v>
      </c>
      <c r="H41" t="s">
        <v>43</v>
      </c>
      <c r="I41" s="18" t="s">
        <v>258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333</v>
      </c>
      <c r="C42" s="31">
        <v>1</v>
      </c>
      <c r="D42" s="50">
        <v>3</v>
      </c>
      <c r="E42" s="112">
        <f t="shared" si="3"/>
        <v>4</v>
      </c>
      <c r="F42" s="112">
        <v>5</v>
      </c>
      <c r="G42" s="35">
        <f>SUM(E42+E59-F42)</f>
        <v>-1</v>
      </c>
      <c r="H42" t="s">
        <v>43</v>
      </c>
      <c r="I42" s="18" t="s">
        <v>267</v>
      </c>
      <c r="J42" s="1" t="s">
        <v>27</v>
      </c>
      <c r="K42" s="98">
        <v>30319.11</v>
      </c>
      <c r="L42" t="s">
        <v>65</v>
      </c>
    </row>
    <row r="43" spans="1:12" ht="12.75">
      <c r="A43" s="18" t="s">
        <v>16</v>
      </c>
      <c r="B43" t="s">
        <v>336</v>
      </c>
      <c r="C43" s="31">
        <v>8</v>
      </c>
      <c r="D43" s="50">
        <v>10</v>
      </c>
      <c r="E43" s="112">
        <f t="shared" si="3"/>
        <v>18</v>
      </c>
      <c r="F43" s="112">
        <v>34</v>
      </c>
      <c r="G43" s="35">
        <f>SUM(E43+E46+E56+E57-F43)</f>
        <v>0</v>
      </c>
      <c r="H43" t="s">
        <v>43</v>
      </c>
      <c r="I43" s="18" t="s">
        <v>268</v>
      </c>
      <c r="J43" s="1" t="s">
        <v>28</v>
      </c>
      <c r="K43" s="98">
        <v>90189.49</v>
      </c>
      <c r="L43" t="s">
        <v>65</v>
      </c>
    </row>
    <row r="44" spans="1:12" ht="12.75">
      <c r="A44" s="18" t="s">
        <v>16</v>
      </c>
      <c r="B44" t="s">
        <v>337</v>
      </c>
      <c r="C44" s="31"/>
      <c r="D44" s="50"/>
      <c r="E44" s="112">
        <f t="shared" si="3"/>
        <v>0</v>
      </c>
      <c r="F44" s="88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335</v>
      </c>
      <c r="C45" s="31">
        <v>1</v>
      </c>
      <c r="D45" s="50">
        <v>2</v>
      </c>
      <c r="E45" s="112">
        <f t="shared" si="3"/>
        <v>3</v>
      </c>
      <c r="F45" s="112">
        <v>3</v>
      </c>
      <c r="G45" s="35">
        <f>SUM(E45+E58-F45)</f>
        <v>0</v>
      </c>
      <c r="H45" t="s">
        <v>43</v>
      </c>
      <c r="I45" s="18" t="s">
        <v>269</v>
      </c>
      <c r="J45" s="1" t="s">
        <v>29</v>
      </c>
      <c r="K45" s="98">
        <v>17084.57</v>
      </c>
      <c r="L45" t="s">
        <v>65</v>
      </c>
    </row>
    <row r="46" spans="1:12" ht="12.75">
      <c r="A46" s="18" t="s">
        <v>16</v>
      </c>
      <c r="B46" t="s">
        <v>338</v>
      </c>
      <c r="C46" s="31">
        <v>9</v>
      </c>
      <c r="D46" s="50">
        <v>5</v>
      </c>
      <c r="E46" s="112">
        <f t="shared" si="3"/>
        <v>14</v>
      </c>
      <c r="F46" s="88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98">
        <v>60924.05</v>
      </c>
      <c r="L46" t="s">
        <v>65</v>
      </c>
    </row>
    <row r="47" spans="1:12" ht="12.75">
      <c r="A47" s="18" t="s">
        <v>16</v>
      </c>
      <c r="B47" t="s">
        <v>339</v>
      </c>
      <c r="C47" s="31">
        <v>7</v>
      </c>
      <c r="D47" s="50">
        <v>10</v>
      </c>
      <c r="E47" s="112">
        <f t="shared" si="3"/>
        <v>17</v>
      </c>
      <c r="F47" s="27">
        <v>18</v>
      </c>
      <c r="G47" s="35">
        <f>SUM(E47-F47)</f>
        <v>-1</v>
      </c>
      <c r="H47" t="s">
        <v>43</v>
      </c>
      <c r="I47" s="18" t="s">
        <v>270</v>
      </c>
      <c r="J47" s="1" t="s">
        <v>179</v>
      </c>
      <c r="K47" s="98">
        <v>44321.59</v>
      </c>
      <c r="L47" t="s">
        <v>65</v>
      </c>
    </row>
    <row r="48" spans="1:12" ht="12.75">
      <c r="A48" s="18" t="s">
        <v>16</v>
      </c>
      <c r="B48" t="s">
        <v>340</v>
      </c>
      <c r="C48" s="31">
        <v>2</v>
      </c>
      <c r="D48" s="50"/>
      <c r="E48" s="112">
        <f t="shared" si="3"/>
        <v>2</v>
      </c>
      <c r="F48" s="112">
        <v>2</v>
      </c>
      <c r="G48" s="35">
        <f aca="true" t="shared" si="4" ref="G48:G53">SUM(E48-F48)</f>
        <v>0</v>
      </c>
      <c r="H48" t="s">
        <v>43</v>
      </c>
      <c r="I48" s="18" t="s">
        <v>271</v>
      </c>
      <c r="J48" s="1" t="s">
        <v>180</v>
      </c>
      <c r="K48" s="98">
        <v>5187.93</v>
      </c>
      <c r="L48" t="s">
        <v>65</v>
      </c>
    </row>
    <row r="49" spans="1:12" ht="12.75">
      <c r="A49" s="18" t="s">
        <v>16</v>
      </c>
      <c r="B49" t="s">
        <v>341</v>
      </c>
      <c r="C49" s="31">
        <v>3</v>
      </c>
      <c r="D49" s="50">
        <v>4</v>
      </c>
      <c r="E49" s="112">
        <f t="shared" si="3"/>
        <v>7</v>
      </c>
      <c r="F49" s="112">
        <v>7</v>
      </c>
      <c r="G49" s="35">
        <f t="shared" si="4"/>
        <v>0</v>
      </c>
      <c r="H49" t="s">
        <v>43</v>
      </c>
      <c r="I49" s="18" t="s">
        <v>272</v>
      </c>
      <c r="J49" s="1" t="s">
        <v>181</v>
      </c>
      <c r="K49" s="98">
        <v>58702.11</v>
      </c>
      <c r="L49" t="s">
        <v>65</v>
      </c>
    </row>
    <row r="50" spans="1:12" ht="12.75">
      <c r="A50" s="18" t="s">
        <v>16</v>
      </c>
      <c r="B50" t="s">
        <v>342</v>
      </c>
      <c r="C50" s="31">
        <v>2</v>
      </c>
      <c r="D50" s="50">
        <v>5</v>
      </c>
      <c r="E50" s="112">
        <f t="shared" si="3"/>
        <v>7</v>
      </c>
      <c r="F50" s="112">
        <v>7</v>
      </c>
      <c r="G50" s="35">
        <f t="shared" si="4"/>
        <v>0</v>
      </c>
      <c r="H50" t="s">
        <v>43</v>
      </c>
      <c r="I50" s="18" t="s">
        <v>273</v>
      </c>
      <c r="J50" s="1" t="s">
        <v>182</v>
      </c>
      <c r="K50" s="98">
        <v>20214.85</v>
      </c>
      <c r="L50" t="s">
        <v>65</v>
      </c>
    </row>
    <row r="51" spans="1:12" ht="12.75">
      <c r="A51" s="18" t="s">
        <v>17</v>
      </c>
      <c r="B51" t="s">
        <v>174</v>
      </c>
      <c r="C51" s="31">
        <v>1</v>
      </c>
      <c r="D51" s="50"/>
      <c r="E51" s="112">
        <f t="shared" si="3"/>
        <v>1</v>
      </c>
      <c r="F51" s="88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319</v>
      </c>
      <c r="C52" s="111">
        <v>1</v>
      </c>
      <c r="D52" s="50"/>
      <c r="E52" s="112">
        <f t="shared" si="3"/>
        <v>1</v>
      </c>
      <c r="F52" s="27">
        <v>2</v>
      </c>
      <c r="G52" s="35">
        <f t="shared" si="4"/>
        <v>-1</v>
      </c>
      <c r="H52" t="s">
        <v>43</v>
      </c>
      <c r="I52" s="147" t="s">
        <v>274</v>
      </c>
      <c r="J52" s="1" t="s">
        <v>31</v>
      </c>
      <c r="K52" s="98">
        <v>1614.62</v>
      </c>
      <c r="L52" t="s">
        <v>65</v>
      </c>
    </row>
    <row r="53" spans="1:12" ht="12.75">
      <c r="A53" s="18" t="s">
        <v>17</v>
      </c>
      <c r="B53" t="s">
        <v>185</v>
      </c>
      <c r="C53" s="31"/>
      <c r="D53" s="50">
        <v>1</v>
      </c>
      <c r="E53" s="112">
        <f t="shared" si="3"/>
        <v>1</v>
      </c>
      <c r="F53" s="112">
        <v>1</v>
      </c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98">
        <v>3696.66</v>
      </c>
      <c r="L53" t="s">
        <v>65</v>
      </c>
    </row>
    <row r="54" spans="1:11" ht="12.75">
      <c r="A54" s="18"/>
      <c r="C54" s="112" t="s">
        <v>120</v>
      </c>
      <c r="D54" s="112" t="s">
        <v>120</v>
      </c>
      <c r="E54" s="112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31">
        <v>10</v>
      </c>
      <c r="D55" s="50">
        <v>3</v>
      </c>
      <c r="E55" s="112">
        <f aca="true" t="shared" si="5" ref="E55:E65">SUM(C55:D55)</f>
        <v>13</v>
      </c>
      <c r="F55" s="27">
        <v>46</v>
      </c>
      <c r="G55" s="35">
        <f>SUM(E55+E12+E13+E17+E18+E20+E62+E63-F55)</f>
        <v>-3</v>
      </c>
      <c r="H55" t="s">
        <v>42</v>
      </c>
      <c r="I55" s="18" t="s">
        <v>112</v>
      </c>
      <c r="J55" s="1" t="s">
        <v>117</v>
      </c>
      <c r="K55" s="98">
        <v>4711.64</v>
      </c>
      <c r="L55" t="s">
        <v>65</v>
      </c>
    </row>
    <row r="56" spans="1:12" ht="12.75">
      <c r="A56" s="18" t="s">
        <v>18</v>
      </c>
      <c r="B56" t="s">
        <v>343</v>
      </c>
      <c r="C56" s="31">
        <v>2</v>
      </c>
      <c r="D56" s="50"/>
      <c r="E56" s="112">
        <f t="shared" si="5"/>
        <v>2</v>
      </c>
      <c r="F56" s="88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98">
        <v>8964.2</v>
      </c>
      <c r="L56" t="s">
        <v>65</v>
      </c>
    </row>
    <row r="57" spans="1:12" ht="12.75">
      <c r="A57" s="18" t="s">
        <v>18</v>
      </c>
      <c r="B57" t="s">
        <v>334</v>
      </c>
      <c r="C57" s="31"/>
      <c r="D57" s="50"/>
      <c r="E57" s="112">
        <f t="shared" si="5"/>
        <v>0</v>
      </c>
      <c r="F57" s="88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98"/>
      <c r="L57" t="s">
        <v>65</v>
      </c>
    </row>
    <row r="58" spans="1:12" ht="12.75">
      <c r="A58" s="18" t="s">
        <v>18</v>
      </c>
      <c r="B58" t="s">
        <v>344</v>
      </c>
      <c r="C58" s="31"/>
      <c r="D58" s="50"/>
      <c r="E58" s="112">
        <f t="shared" si="5"/>
        <v>0</v>
      </c>
      <c r="F58" s="88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98"/>
      <c r="L58" t="s">
        <v>65</v>
      </c>
    </row>
    <row r="59" spans="1:12" ht="12.75">
      <c r="A59" s="18" t="s">
        <v>18</v>
      </c>
      <c r="B59" t="s">
        <v>333</v>
      </c>
      <c r="C59" s="31"/>
      <c r="D59" s="50"/>
      <c r="E59" s="112">
        <f t="shared" si="5"/>
        <v>0</v>
      </c>
      <c r="F59" s="88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98"/>
      <c r="L59" t="s">
        <v>65</v>
      </c>
    </row>
    <row r="60" spans="1:12" ht="12.75">
      <c r="A60" s="18" t="s">
        <v>18</v>
      </c>
      <c r="B60" t="s">
        <v>345</v>
      </c>
      <c r="C60" s="31"/>
      <c r="D60" s="50"/>
      <c r="E60" s="112">
        <f t="shared" si="5"/>
        <v>0</v>
      </c>
      <c r="F60" s="88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98"/>
      <c r="L60" t="s">
        <v>65</v>
      </c>
    </row>
    <row r="61" spans="1:12" ht="12.75">
      <c r="A61" s="18" t="s">
        <v>18</v>
      </c>
      <c r="B61" t="s">
        <v>346</v>
      </c>
      <c r="C61" s="31"/>
      <c r="D61" s="50"/>
      <c r="E61" s="112">
        <f t="shared" si="5"/>
        <v>0</v>
      </c>
      <c r="F61" s="88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98"/>
      <c r="L61" t="s">
        <v>65</v>
      </c>
    </row>
    <row r="62" spans="1:12" ht="12.75">
      <c r="A62" s="18" t="s">
        <v>18</v>
      </c>
      <c r="B62" t="s">
        <v>291</v>
      </c>
      <c r="C62" s="31">
        <v>3</v>
      </c>
      <c r="D62" s="50">
        <v>3</v>
      </c>
      <c r="E62" s="112">
        <f t="shared" si="5"/>
        <v>6</v>
      </c>
      <c r="F62" s="88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98">
        <v>1408.91</v>
      </c>
      <c r="L62" t="s">
        <v>65</v>
      </c>
    </row>
    <row r="63" spans="1:12" ht="12.75">
      <c r="A63" s="48" t="s">
        <v>18</v>
      </c>
      <c r="B63" s="145" t="s">
        <v>171</v>
      </c>
      <c r="C63" s="31">
        <v>2</v>
      </c>
      <c r="D63" s="50">
        <v>3</v>
      </c>
      <c r="E63" s="112">
        <f t="shared" si="5"/>
        <v>5</v>
      </c>
      <c r="F63" s="88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98"/>
      <c r="L63" t="s">
        <v>65</v>
      </c>
    </row>
    <row r="64" spans="1:12" ht="12.75">
      <c r="A64" s="18" t="s">
        <v>18</v>
      </c>
      <c r="B64" s="37" t="s">
        <v>325</v>
      </c>
      <c r="C64" s="31"/>
      <c r="D64" s="50">
        <v>1</v>
      </c>
      <c r="E64" s="112">
        <f t="shared" si="5"/>
        <v>1</v>
      </c>
      <c r="F64" s="112">
        <v>1</v>
      </c>
      <c r="G64" s="35">
        <f>SUM(E64-F64)</f>
        <v>0</v>
      </c>
      <c r="H64" t="s">
        <v>43</v>
      </c>
      <c r="I64" s="18" t="s">
        <v>280</v>
      </c>
      <c r="J64" s="1" t="s">
        <v>184</v>
      </c>
      <c r="K64" s="98">
        <v>6442.94</v>
      </c>
      <c r="L64" t="s">
        <v>65</v>
      </c>
    </row>
    <row r="65" spans="1:12" ht="12.75">
      <c r="A65" s="18" t="s">
        <v>18</v>
      </c>
      <c r="B65" t="s">
        <v>320</v>
      </c>
      <c r="C65" s="31"/>
      <c r="D65" s="50"/>
      <c r="E65" s="112">
        <f t="shared" si="5"/>
        <v>0</v>
      </c>
      <c r="F65" s="112"/>
      <c r="G65" s="35">
        <f>SUM(E65-F65)</f>
        <v>0</v>
      </c>
      <c r="H65" t="s">
        <v>43</v>
      </c>
      <c r="I65" s="147" t="s">
        <v>274</v>
      </c>
      <c r="J65" s="1" t="s">
        <v>321</v>
      </c>
      <c r="K65" s="98"/>
      <c r="L65" t="s">
        <v>65</v>
      </c>
    </row>
    <row r="66" spans="1:11" ht="12.75">
      <c r="A66" s="18"/>
      <c r="C66" s="112" t="s">
        <v>120</v>
      </c>
      <c r="D66" s="112" t="s">
        <v>120</v>
      </c>
      <c r="E66" s="112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175</v>
      </c>
      <c r="C67" s="31"/>
      <c r="D67" s="50"/>
      <c r="E67" s="112">
        <f>SUM(C67:D67)</f>
        <v>0</v>
      </c>
      <c r="F67" s="27">
        <v>4</v>
      </c>
      <c r="G67" s="35">
        <f>SUM(E67+E68+E69-F67)</f>
        <v>-1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.75">
      <c r="A68" s="18" t="s">
        <v>149</v>
      </c>
      <c r="B68" t="s">
        <v>176</v>
      </c>
      <c r="C68" s="31"/>
      <c r="D68" s="50">
        <v>3</v>
      </c>
      <c r="E68" s="112">
        <f>SUM(C68:D68)</f>
        <v>3</v>
      </c>
      <c r="F68" s="88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98">
        <v>3352.21</v>
      </c>
      <c r="L68" t="s">
        <v>65</v>
      </c>
    </row>
    <row r="69" spans="1:12" ht="12.75">
      <c r="A69" s="18" t="s">
        <v>57</v>
      </c>
      <c r="B69" t="s">
        <v>354</v>
      </c>
      <c r="C69" s="31"/>
      <c r="D69" s="50"/>
      <c r="E69" s="112">
        <f>SUM(C69:D69)</f>
        <v>0</v>
      </c>
      <c r="F69" s="88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98"/>
      <c r="L69" t="s">
        <v>65</v>
      </c>
    </row>
    <row r="70" spans="1:12" ht="12.75">
      <c r="A70" s="18" t="s">
        <v>57</v>
      </c>
      <c r="B70" t="s">
        <v>168</v>
      </c>
      <c r="C70" s="111" t="s">
        <v>119</v>
      </c>
      <c r="D70" s="50" t="s">
        <v>119</v>
      </c>
      <c r="E70" s="112" t="s">
        <v>119</v>
      </c>
      <c r="F70" s="88" t="s">
        <v>218</v>
      </c>
      <c r="G70" s="35" t="s">
        <v>219</v>
      </c>
      <c r="H70" t="s">
        <v>43</v>
      </c>
      <c r="I70" s="18" t="s">
        <v>114</v>
      </c>
      <c r="J70" s="1" t="s">
        <v>150</v>
      </c>
      <c r="K70" s="98"/>
      <c r="L70" t="s">
        <v>65</v>
      </c>
    </row>
    <row r="71" spans="1:12" ht="12.75">
      <c r="A71" s="18" t="s">
        <v>57</v>
      </c>
      <c r="B71" t="s">
        <v>169</v>
      </c>
      <c r="C71" s="111" t="s">
        <v>119</v>
      </c>
      <c r="D71" s="50" t="s">
        <v>119</v>
      </c>
      <c r="E71" s="112" t="s">
        <v>119</v>
      </c>
      <c r="F71" s="88" t="s">
        <v>218</v>
      </c>
      <c r="G71" s="35" t="s">
        <v>219</v>
      </c>
      <c r="H71" t="s">
        <v>43</v>
      </c>
      <c r="I71" s="18" t="s">
        <v>114</v>
      </c>
      <c r="J71" s="1" t="s">
        <v>151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3"/>
      <c r="K72" s="98" t="s">
        <v>120</v>
      </c>
    </row>
    <row r="73" spans="1:12" ht="12.75">
      <c r="A73" s="18" t="s">
        <v>347</v>
      </c>
      <c r="B73" t="s">
        <v>348</v>
      </c>
      <c r="C73" s="31"/>
      <c r="D73" s="50"/>
      <c r="E73" s="112">
        <f>SUM(C73:D73)</f>
        <v>0</v>
      </c>
      <c r="F73" s="112"/>
      <c r="G73" s="35">
        <f>SUM(E73-F73)</f>
        <v>0</v>
      </c>
      <c r="H73" t="s">
        <v>43</v>
      </c>
      <c r="I73" s="18">
        <v>80031</v>
      </c>
      <c r="J73" s="1" t="s">
        <v>350</v>
      </c>
      <c r="K73" s="98"/>
      <c r="L73" t="s">
        <v>65</v>
      </c>
    </row>
    <row r="74" spans="1:12" ht="12.75">
      <c r="A74" s="18"/>
      <c r="C74" s="58">
        <f>SUM(C4:C73)</f>
        <v>142</v>
      </c>
      <c r="D74" s="58">
        <f>SUM(D4:D73)</f>
        <v>117</v>
      </c>
      <c r="E74" s="58">
        <f>SUM(E4:E73)</f>
        <v>259</v>
      </c>
      <c r="F74" s="58">
        <f>SUM(F4:F73)</f>
        <v>277</v>
      </c>
      <c r="G74" s="58">
        <f>SUM(G4+G5+G6+G7+G9+G14+G22+G23+G25+G30+G40+G41+G42+G43+G45+G47+G48+G49+G50+G52+G53+G55+G67+G73+G64+G65)</f>
        <v>-18</v>
      </c>
      <c r="H74"/>
      <c r="J74" s="25" t="s">
        <v>122</v>
      </c>
      <c r="K74" s="16">
        <f>SUM(K4:K73)</f>
        <v>564873.45</v>
      </c>
      <c r="L74" t="s">
        <v>65</v>
      </c>
    </row>
    <row r="75" spans="1:10" ht="12.75">
      <c r="A75" s="64">
        <v>40101</v>
      </c>
      <c r="B75" s="60" t="s">
        <v>688</v>
      </c>
      <c r="H75"/>
      <c r="J75" s="1"/>
    </row>
    <row r="76" spans="1:11" ht="12.75">
      <c r="A76" s="195">
        <v>40072</v>
      </c>
      <c r="B76" s="61" t="s">
        <v>685</v>
      </c>
      <c r="G76" s="4" t="s">
        <v>48</v>
      </c>
      <c r="H76"/>
      <c r="I76" s="4"/>
      <c r="J76" s="1"/>
      <c r="K76" s="4" t="s">
        <v>64</v>
      </c>
    </row>
    <row r="77" spans="1:12" ht="12.75">
      <c r="A77" s="182">
        <v>40189</v>
      </c>
      <c r="B77" s="62" t="s">
        <v>121</v>
      </c>
      <c r="F77" s="10" t="s">
        <v>45</v>
      </c>
      <c r="G77" s="18">
        <f>SUM(E4+E6+E9+E12+E13+E14+E15+E16+E17+E18+E19+E20+E23+E51+E55+E62+E63)</f>
        <v>121</v>
      </c>
      <c r="H77"/>
      <c r="I77" s="15"/>
      <c r="J77" s="10" t="s">
        <v>45</v>
      </c>
      <c r="K77" s="30">
        <f>SUM(K4+K6+K9+K12+K13+K14+K15+K16+K17+K18+K19+K20+K23+K51+K55+K62+K63)</f>
        <v>100964.07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21</v>
      </c>
      <c r="H78"/>
      <c r="I78" s="15"/>
      <c r="J78" s="10" t="s">
        <v>46</v>
      </c>
      <c r="K78" s="30">
        <f>SUM(K21+K25+K26+K27+K28)</f>
        <v>35806.74</v>
      </c>
      <c r="L78" t="s">
        <v>65</v>
      </c>
    </row>
    <row r="79" spans="2:12" ht="12.75">
      <c r="B79" s="14"/>
      <c r="F79" s="10" t="s">
        <v>47</v>
      </c>
      <c r="G79" s="144">
        <f>SUM(E5+E7+E8+E10+E22+E30+E31+E32+E33+E34+E35+E40+E41+E42+E43+E44+E45+E46+E47+E48+E49+E50+E52+E53+E56+E57+E58+E59+E60+E61+E64+E67+E68+E73)</f>
        <v>117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428102.63999999996</v>
      </c>
      <c r="L79" t="s">
        <v>65</v>
      </c>
    </row>
    <row r="80" spans="7:12" ht="12.75">
      <c r="G80" s="4">
        <f>SUM(G77:G79)</f>
        <v>259</v>
      </c>
      <c r="K80" s="9">
        <f>SUM(K77:K79)</f>
        <v>564873.45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Ausgabe-IST's. - RSD B - August 2009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7"/>
      <c r="D2" s="17"/>
      <c r="E2" s="17"/>
      <c r="F2" s="4" t="s">
        <v>227</v>
      </c>
    </row>
    <row r="3" ht="3.75" customHeight="1"/>
    <row r="4" spans="1:6" ht="12.75">
      <c r="A4" t="s">
        <v>420</v>
      </c>
      <c r="B4">
        <v>1</v>
      </c>
      <c r="C4" t="s">
        <v>421</v>
      </c>
      <c r="D4" t="s">
        <v>511</v>
      </c>
      <c r="E4" t="s">
        <v>372</v>
      </c>
      <c r="F4" t="s">
        <v>512</v>
      </c>
    </row>
    <row r="5" spans="1:6" ht="12.75">
      <c r="A5" t="s">
        <v>420</v>
      </c>
      <c r="B5">
        <v>1</v>
      </c>
      <c r="C5" t="s">
        <v>421</v>
      </c>
      <c r="D5" t="s">
        <v>422</v>
      </c>
      <c r="E5" t="s">
        <v>363</v>
      </c>
      <c r="F5" t="s">
        <v>512</v>
      </c>
    </row>
    <row r="6" spans="1:6" ht="12.75">
      <c r="A6" t="s">
        <v>420</v>
      </c>
      <c r="B6">
        <v>1</v>
      </c>
      <c r="C6" t="s">
        <v>513</v>
      </c>
      <c r="D6" t="s">
        <v>419</v>
      </c>
      <c r="E6" t="s">
        <v>363</v>
      </c>
      <c r="F6" t="s">
        <v>512</v>
      </c>
    </row>
    <row r="7" spans="1:6" ht="12.75">
      <c r="A7" t="s">
        <v>420</v>
      </c>
      <c r="B7">
        <v>1</v>
      </c>
      <c r="C7" t="s">
        <v>513</v>
      </c>
      <c r="D7" t="s">
        <v>557</v>
      </c>
      <c r="E7" t="s">
        <v>363</v>
      </c>
      <c r="F7" t="s">
        <v>558</v>
      </c>
    </row>
    <row r="8" spans="1:6" ht="12.75">
      <c r="A8" t="s">
        <v>420</v>
      </c>
      <c r="B8">
        <v>2</v>
      </c>
      <c r="C8" t="s">
        <v>479</v>
      </c>
      <c r="D8" t="s">
        <v>422</v>
      </c>
      <c r="E8" t="s">
        <v>363</v>
      </c>
      <c r="F8" t="s">
        <v>512</v>
      </c>
    </row>
    <row r="9" spans="1:6" ht="12.75">
      <c r="A9" t="s">
        <v>6</v>
      </c>
      <c r="B9">
        <v>1</v>
      </c>
      <c r="C9" t="s">
        <v>361</v>
      </c>
      <c r="D9" t="s">
        <v>379</v>
      </c>
      <c r="E9" t="s">
        <v>365</v>
      </c>
      <c r="F9" t="s">
        <v>512</v>
      </c>
    </row>
    <row r="10" spans="1:6" ht="12.75">
      <c r="A10" t="s">
        <v>6</v>
      </c>
      <c r="B10">
        <v>1</v>
      </c>
      <c r="C10" t="s">
        <v>361</v>
      </c>
      <c r="D10" t="s">
        <v>439</v>
      </c>
      <c r="E10" t="s">
        <v>372</v>
      </c>
      <c r="F10" t="s">
        <v>558</v>
      </c>
    </row>
    <row r="11" spans="1:6" ht="12.75">
      <c r="A11" t="s">
        <v>6</v>
      </c>
      <c r="B11">
        <v>1</v>
      </c>
      <c r="C11" t="s">
        <v>361</v>
      </c>
      <c r="D11" t="s">
        <v>529</v>
      </c>
      <c r="E11" t="s">
        <v>365</v>
      </c>
      <c r="F11" t="s">
        <v>558</v>
      </c>
    </row>
    <row r="12" spans="1:6" ht="12.75">
      <c r="A12" t="s">
        <v>7</v>
      </c>
      <c r="B12">
        <v>1</v>
      </c>
      <c r="C12" t="s">
        <v>425</v>
      </c>
      <c r="D12" t="s">
        <v>514</v>
      </c>
      <c r="E12" t="s">
        <v>372</v>
      </c>
      <c r="F12" t="s">
        <v>512</v>
      </c>
    </row>
    <row r="13" spans="1:6" ht="12.75">
      <c r="A13" t="s">
        <v>7</v>
      </c>
      <c r="B13">
        <v>1</v>
      </c>
      <c r="C13" t="s">
        <v>425</v>
      </c>
      <c r="D13" t="s">
        <v>515</v>
      </c>
      <c r="E13" t="s">
        <v>365</v>
      </c>
      <c r="F13" t="s">
        <v>512</v>
      </c>
    </row>
    <row r="14" spans="1:6" ht="12.75">
      <c r="A14" t="s">
        <v>7</v>
      </c>
      <c r="B14">
        <v>1</v>
      </c>
      <c r="C14" t="s">
        <v>483</v>
      </c>
      <c r="D14" t="s">
        <v>484</v>
      </c>
      <c r="E14" t="s">
        <v>372</v>
      </c>
      <c r="F14" t="s">
        <v>512</v>
      </c>
    </row>
    <row r="15" spans="1:6" ht="12.75">
      <c r="A15" t="s">
        <v>7</v>
      </c>
      <c r="B15">
        <v>1</v>
      </c>
      <c r="C15" t="s">
        <v>483</v>
      </c>
      <c r="D15" t="s">
        <v>484</v>
      </c>
      <c r="E15" t="s">
        <v>365</v>
      </c>
      <c r="F15" t="s">
        <v>558</v>
      </c>
    </row>
    <row r="16" spans="1:6" ht="12.75">
      <c r="A16" t="s">
        <v>7</v>
      </c>
      <c r="B16">
        <v>1</v>
      </c>
      <c r="C16" t="s">
        <v>516</v>
      </c>
      <c r="D16" t="s">
        <v>517</v>
      </c>
      <c r="E16" t="s">
        <v>372</v>
      </c>
      <c r="F16" t="s">
        <v>512</v>
      </c>
    </row>
    <row r="17" spans="1:6" ht="12.75">
      <c r="A17" t="s">
        <v>7</v>
      </c>
      <c r="B17">
        <v>1</v>
      </c>
      <c r="C17" t="s">
        <v>516</v>
      </c>
      <c r="D17" t="s">
        <v>559</v>
      </c>
      <c r="E17" t="s">
        <v>372</v>
      </c>
      <c r="F17" t="s">
        <v>558</v>
      </c>
    </row>
    <row r="18" spans="1:6" ht="12.75">
      <c r="A18" t="s">
        <v>130</v>
      </c>
      <c r="B18">
        <v>2</v>
      </c>
      <c r="C18" t="s">
        <v>428</v>
      </c>
      <c r="D18" t="s">
        <v>429</v>
      </c>
      <c r="E18" t="s">
        <v>365</v>
      </c>
      <c r="F18" t="s">
        <v>512</v>
      </c>
    </row>
    <row r="19" spans="1:6" ht="12.75">
      <c r="A19" t="s">
        <v>130</v>
      </c>
      <c r="B19">
        <v>1</v>
      </c>
      <c r="C19" t="s">
        <v>428</v>
      </c>
      <c r="D19" t="s">
        <v>529</v>
      </c>
      <c r="E19" t="s">
        <v>365</v>
      </c>
      <c r="F19" t="s">
        <v>558</v>
      </c>
    </row>
    <row r="20" spans="1:6" ht="12.75">
      <c r="A20" t="s">
        <v>368</v>
      </c>
      <c r="B20">
        <v>1</v>
      </c>
      <c r="C20" t="s">
        <v>8</v>
      </c>
      <c r="D20" t="s">
        <v>518</v>
      </c>
      <c r="E20"/>
      <c r="F20" t="s">
        <v>512</v>
      </c>
    </row>
    <row r="21" spans="1:6" ht="12.75">
      <c r="A21" t="s">
        <v>368</v>
      </c>
      <c r="B21">
        <v>1</v>
      </c>
      <c r="C21" t="s">
        <v>8</v>
      </c>
      <c r="D21" t="s">
        <v>519</v>
      </c>
      <c r="E21"/>
      <c r="F21" t="s">
        <v>512</v>
      </c>
    </row>
    <row r="22" spans="1:6" ht="12.75">
      <c r="A22" t="s">
        <v>368</v>
      </c>
      <c r="B22">
        <v>1</v>
      </c>
      <c r="C22" t="s">
        <v>8</v>
      </c>
      <c r="D22" t="s">
        <v>520</v>
      </c>
      <c r="E22"/>
      <c r="F22" t="s">
        <v>512</v>
      </c>
    </row>
    <row r="23" spans="1:6" ht="12.75">
      <c r="A23" t="s">
        <v>368</v>
      </c>
      <c r="B23">
        <v>1</v>
      </c>
      <c r="C23" t="s">
        <v>8</v>
      </c>
      <c r="D23" t="s">
        <v>470</v>
      </c>
      <c r="E23" t="s">
        <v>372</v>
      </c>
      <c r="F23" t="s">
        <v>512</v>
      </c>
    </row>
    <row r="24" spans="1:6" ht="12.75">
      <c r="A24" t="s">
        <v>368</v>
      </c>
      <c r="B24">
        <v>1</v>
      </c>
      <c r="C24" t="s">
        <v>8</v>
      </c>
      <c r="D24" t="s">
        <v>521</v>
      </c>
      <c r="E24" t="s">
        <v>363</v>
      </c>
      <c r="F24" t="s">
        <v>512</v>
      </c>
    </row>
    <row r="25" spans="1:6" ht="12.75">
      <c r="A25" t="s">
        <v>368</v>
      </c>
      <c r="B25">
        <v>1</v>
      </c>
      <c r="C25" t="s">
        <v>8</v>
      </c>
      <c r="D25" t="s">
        <v>522</v>
      </c>
      <c r="E25" t="s">
        <v>363</v>
      </c>
      <c r="F25" t="s">
        <v>512</v>
      </c>
    </row>
    <row r="26" spans="1:6" ht="12.75">
      <c r="A26" t="s">
        <v>368</v>
      </c>
      <c r="B26">
        <v>1</v>
      </c>
      <c r="C26" t="s">
        <v>8</v>
      </c>
      <c r="D26" t="s">
        <v>523</v>
      </c>
      <c r="E26" t="s">
        <v>363</v>
      </c>
      <c r="F26" t="s">
        <v>512</v>
      </c>
    </row>
    <row r="27" spans="1:6" ht="12.75">
      <c r="A27" t="s">
        <v>368</v>
      </c>
      <c r="B27">
        <v>1</v>
      </c>
      <c r="C27" t="s">
        <v>8</v>
      </c>
      <c r="D27" t="s">
        <v>520</v>
      </c>
      <c r="E27" t="s">
        <v>372</v>
      </c>
      <c r="F27" t="s">
        <v>558</v>
      </c>
    </row>
    <row r="28" spans="1:6" ht="12.75">
      <c r="A28" t="s">
        <v>368</v>
      </c>
      <c r="B28">
        <v>1</v>
      </c>
      <c r="C28" t="s">
        <v>8</v>
      </c>
      <c r="D28" t="s">
        <v>560</v>
      </c>
      <c r="E28" t="s">
        <v>363</v>
      </c>
      <c r="F28" t="s">
        <v>558</v>
      </c>
    </row>
    <row r="29" spans="1:6" ht="12.75">
      <c r="A29" t="s">
        <v>368</v>
      </c>
      <c r="B29">
        <v>1</v>
      </c>
      <c r="C29" t="s">
        <v>8</v>
      </c>
      <c r="D29" t="s">
        <v>472</v>
      </c>
      <c r="E29" t="s">
        <v>363</v>
      </c>
      <c r="F29" t="s">
        <v>558</v>
      </c>
    </row>
    <row r="30" spans="1:6" ht="12.75">
      <c r="A30" t="s">
        <v>368</v>
      </c>
      <c r="B30">
        <v>1</v>
      </c>
      <c r="C30" t="s">
        <v>8</v>
      </c>
      <c r="D30" t="s">
        <v>561</v>
      </c>
      <c r="E30" t="s">
        <v>363</v>
      </c>
      <c r="F30" t="s">
        <v>558</v>
      </c>
    </row>
    <row r="31" spans="1:6" ht="12.75">
      <c r="A31" t="s">
        <v>368</v>
      </c>
      <c r="B31">
        <v>1</v>
      </c>
      <c r="C31" t="s">
        <v>8</v>
      </c>
      <c r="D31" t="s">
        <v>562</v>
      </c>
      <c r="E31" t="s">
        <v>365</v>
      </c>
      <c r="F31" t="s">
        <v>558</v>
      </c>
    </row>
    <row r="32" spans="1:6" ht="12.75">
      <c r="A32" t="s">
        <v>368</v>
      </c>
      <c r="B32">
        <v>1</v>
      </c>
      <c r="C32" t="s">
        <v>8</v>
      </c>
      <c r="D32" t="s">
        <v>563</v>
      </c>
      <c r="E32" t="s">
        <v>365</v>
      </c>
      <c r="F32" t="s">
        <v>558</v>
      </c>
    </row>
    <row r="33" spans="1:6" ht="12.75">
      <c r="A33" t="s">
        <v>368</v>
      </c>
      <c r="B33">
        <v>1</v>
      </c>
      <c r="C33" t="s">
        <v>8</v>
      </c>
      <c r="D33" t="s">
        <v>564</v>
      </c>
      <c r="E33" t="s">
        <v>365</v>
      </c>
      <c r="F33" t="s">
        <v>558</v>
      </c>
    </row>
    <row r="34" spans="1:6" ht="12.75">
      <c r="A34" t="s">
        <v>368</v>
      </c>
      <c r="B34">
        <v>1</v>
      </c>
      <c r="C34" t="s">
        <v>524</v>
      </c>
      <c r="D34" t="s">
        <v>525</v>
      </c>
      <c r="E34" t="s">
        <v>372</v>
      </c>
      <c r="F34" t="s">
        <v>512</v>
      </c>
    </row>
    <row r="35" spans="1:6" ht="12.75">
      <c r="A35" t="s">
        <v>368</v>
      </c>
      <c r="B35">
        <v>1</v>
      </c>
      <c r="C35" t="s">
        <v>524</v>
      </c>
      <c r="D35" t="s">
        <v>467</v>
      </c>
      <c r="E35" t="s">
        <v>372</v>
      </c>
      <c r="F35" t="s">
        <v>558</v>
      </c>
    </row>
    <row r="36" spans="1:6" ht="12.75">
      <c r="A36" t="s">
        <v>9</v>
      </c>
      <c r="B36">
        <v>1</v>
      </c>
      <c r="C36" t="s">
        <v>10</v>
      </c>
      <c r="D36" t="s">
        <v>526</v>
      </c>
      <c r="E36"/>
      <c r="F36" t="s">
        <v>512</v>
      </c>
    </row>
    <row r="37" spans="1:6" ht="12.75">
      <c r="A37" t="s">
        <v>9</v>
      </c>
      <c r="B37">
        <v>1</v>
      </c>
      <c r="C37" t="s">
        <v>10</v>
      </c>
      <c r="D37" t="s">
        <v>565</v>
      </c>
      <c r="E37" t="s">
        <v>372</v>
      </c>
      <c r="F37" t="s">
        <v>558</v>
      </c>
    </row>
    <row r="38" spans="1:6" ht="12.75">
      <c r="A38" t="s">
        <v>11</v>
      </c>
      <c r="B38">
        <v>1</v>
      </c>
      <c r="C38" t="s">
        <v>375</v>
      </c>
      <c r="D38" t="s">
        <v>527</v>
      </c>
      <c r="E38"/>
      <c r="F38" t="s">
        <v>512</v>
      </c>
    </row>
    <row r="39" spans="1:6" ht="12.75">
      <c r="A39" t="s">
        <v>11</v>
      </c>
      <c r="B39">
        <v>1</v>
      </c>
      <c r="C39" t="s">
        <v>375</v>
      </c>
      <c r="D39" t="s">
        <v>379</v>
      </c>
      <c r="E39" t="s">
        <v>372</v>
      </c>
      <c r="F39" t="s">
        <v>512</v>
      </c>
    </row>
    <row r="40" spans="1:6" ht="12.75">
      <c r="A40" t="s">
        <v>11</v>
      </c>
      <c r="B40">
        <v>1</v>
      </c>
      <c r="C40" t="s">
        <v>375</v>
      </c>
      <c r="D40" t="s">
        <v>528</v>
      </c>
      <c r="E40" t="s">
        <v>365</v>
      </c>
      <c r="F40" t="s">
        <v>512</v>
      </c>
    </row>
    <row r="41" spans="1:6" ht="12.75">
      <c r="A41" t="s">
        <v>11</v>
      </c>
      <c r="B41">
        <v>2</v>
      </c>
      <c r="C41" t="s">
        <v>375</v>
      </c>
      <c r="D41" t="s">
        <v>379</v>
      </c>
      <c r="E41" t="s">
        <v>365</v>
      </c>
      <c r="F41" t="s">
        <v>512</v>
      </c>
    </row>
    <row r="42" spans="1:6" ht="12.75">
      <c r="A42" t="s">
        <v>11</v>
      </c>
      <c r="B42">
        <v>1</v>
      </c>
      <c r="C42" t="s">
        <v>375</v>
      </c>
      <c r="D42" t="s">
        <v>566</v>
      </c>
      <c r="E42" t="s">
        <v>372</v>
      </c>
      <c r="F42" t="s">
        <v>558</v>
      </c>
    </row>
    <row r="43" spans="1:6" ht="12.75">
      <c r="A43" t="s">
        <v>11</v>
      </c>
      <c r="B43">
        <v>1</v>
      </c>
      <c r="C43" t="s">
        <v>375</v>
      </c>
      <c r="D43" t="s">
        <v>379</v>
      </c>
      <c r="E43" t="s">
        <v>372</v>
      </c>
      <c r="F43" t="s">
        <v>558</v>
      </c>
    </row>
    <row r="44" spans="1:6" ht="12.75">
      <c r="A44" t="s">
        <v>11</v>
      </c>
      <c r="B44">
        <v>1</v>
      </c>
      <c r="C44" t="s">
        <v>375</v>
      </c>
      <c r="D44" t="s">
        <v>567</v>
      </c>
      <c r="E44" t="s">
        <v>372</v>
      </c>
      <c r="F44" t="s">
        <v>558</v>
      </c>
    </row>
    <row r="45" spans="1:6" ht="12.75">
      <c r="A45" t="s">
        <v>11</v>
      </c>
      <c r="B45">
        <v>1</v>
      </c>
      <c r="C45" t="s">
        <v>375</v>
      </c>
      <c r="D45" t="s">
        <v>491</v>
      </c>
      <c r="E45" t="s">
        <v>372</v>
      </c>
      <c r="F45" t="s">
        <v>558</v>
      </c>
    </row>
    <row r="46" spans="1:6" ht="12.75">
      <c r="A46" t="s">
        <v>11</v>
      </c>
      <c r="B46">
        <v>1</v>
      </c>
      <c r="C46" t="s">
        <v>375</v>
      </c>
      <c r="D46" t="s">
        <v>463</v>
      </c>
      <c r="E46" t="s">
        <v>372</v>
      </c>
      <c r="F46" t="s">
        <v>558</v>
      </c>
    </row>
    <row r="47" spans="1:6" ht="12.75">
      <c r="A47" t="s">
        <v>11</v>
      </c>
      <c r="B47">
        <v>2</v>
      </c>
      <c r="C47" t="s">
        <v>375</v>
      </c>
      <c r="D47" t="s">
        <v>379</v>
      </c>
      <c r="E47" t="s">
        <v>365</v>
      </c>
      <c r="F47" t="s">
        <v>558</v>
      </c>
    </row>
    <row r="48" spans="1:6" ht="12.75">
      <c r="A48" t="s">
        <v>11</v>
      </c>
      <c r="B48">
        <v>1</v>
      </c>
      <c r="C48" t="s">
        <v>375</v>
      </c>
      <c r="D48" t="s">
        <v>463</v>
      </c>
      <c r="E48" t="s">
        <v>365</v>
      </c>
      <c r="F48" t="s">
        <v>558</v>
      </c>
    </row>
    <row r="49" spans="1:6" ht="12.75">
      <c r="A49" t="s">
        <v>12</v>
      </c>
      <c r="B49">
        <v>1</v>
      </c>
      <c r="C49" t="s">
        <v>13</v>
      </c>
      <c r="D49" t="s">
        <v>529</v>
      </c>
      <c r="E49"/>
      <c r="F49" t="s">
        <v>512</v>
      </c>
    </row>
    <row r="50" spans="1:6" ht="12.75">
      <c r="A50" t="s">
        <v>12</v>
      </c>
      <c r="B50">
        <v>8</v>
      </c>
      <c r="C50" t="s">
        <v>13</v>
      </c>
      <c r="D50" t="s">
        <v>379</v>
      </c>
      <c r="E50" t="s">
        <v>372</v>
      </c>
      <c r="F50" t="s">
        <v>512</v>
      </c>
    </row>
    <row r="51" spans="1:6" ht="12.75">
      <c r="A51" t="s">
        <v>12</v>
      </c>
      <c r="B51">
        <v>1</v>
      </c>
      <c r="C51" t="s">
        <v>13</v>
      </c>
      <c r="D51" t="s">
        <v>439</v>
      </c>
      <c r="E51" t="s">
        <v>372</v>
      </c>
      <c r="F51" t="s">
        <v>512</v>
      </c>
    </row>
    <row r="52" spans="1:6" ht="12.75">
      <c r="A52" t="s">
        <v>12</v>
      </c>
      <c r="B52">
        <v>1</v>
      </c>
      <c r="C52" t="s">
        <v>13</v>
      </c>
      <c r="D52" t="s">
        <v>424</v>
      </c>
      <c r="E52" t="s">
        <v>372</v>
      </c>
      <c r="F52" t="s">
        <v>512</v>
      </c>
    </row>
    <row r="53" spans="1:6" ht="12.75">
      <c r="A53" t="s">
        <v>12</v>
      </c>
      <c r="B53">
        <v>1</v>
      </c>
      <c r="C53" t="s">
        <v>13</v>
      </c>
      <c r="D53" t="s">
        <v>530</v>
      </c>
      <c r="E53" t="s">
        <v>372</v>
      </c>
      <c r="F53" t="s">
        <v>512</v>
      </c>
    </row>
    <row r="54" spans="1:6" ht="12.75">
      <c r="A54" t="s">
        <v>12</v>
      </c>
      <c r="B54">
        <v>1</v>
      </c>
      <c r="C54" t="s">
        <v>13</v>
      </c>
      <c r="D54" t="s">
        <v>381</v>
      </c>
      <c r="E54" t="s">
        <v>363</v>
      </c>
      <c r="F54" t="s">
        <v>512</v>
      </c>
    </row>
    <row r="55" spans="1:6" ht="12.75">
      <c r="A55" t="s">
        <v>12</v>
      </c>
      <c r="B55">
        <v>1</v>
      </c>
      <c r="C55" t="s">
        <v>13</v>
      </c>
      <c r="D55" t="s">
        <v>464</v>
      </c>
      <c r="E55" t="s">
        <v>363</v>
      </c>
      <c r="F55" t="s">
        <v>512</v>
      </c>
    </row>
    <row r="56" spans="1:6" ht="12.75">
      <c r="A56" t="s">
        <v>12</v>
      </c>
      <c r="B56">
        <v>15</v>
      </c>
      <c r="C56" t="s">
        <v>13</v>
      </c>
      <c r="D56" t="s">
        <v>379</v>
      </c>
      <c r="E56" t="s">
        <v>365</v>
      </c>
      <c r="F56" t="s">
        <v>512</v>
      </c>
    </row>
    <row r="57" spans="1:6" ht="12.75">
      <c r="A57" t="s">
        <v>12</v>
      </c>
      <c r="B57">
        <v>2</v>
      </c>
      <c r="C57" t="s">
        <v>13</v>
      </c>
      <c r="D57" t="s">
        <v>439</v>
      </c>
      <c r="E57" t="s">
        <v>365</v>
      </c>
      <c r="F57" t="s">
        <v>512</v>
      </c>
    </row>
    <row r="58" spans="1:6" ht="12.75">
      <c r="A58" t="s">
        <v>12</v>
      </c>
      <c r="B58">
        <v>1</v>
      </c>
      <c r="C58" t="s">
        <v>13</v>
      </c>
      <c r="D58" t="s">
        <v>424</v>
      </c>
      <c r="E58" t="s">
        <v>365</v>
      </c>
      <c r="F58" t="s">
        <v>512</v>
      </c>
    </row>
    <row r="59" spans="1:6" ht="12.75">
      <c r="A59" t="s">
        <v>12</v>
      </c>
      <c r="B59">
        <v>1</v>
      </c>
      <c r="C59" t="s">
        <v>13</v>
      </c>
      <c r="D59" t="s">
        <v>530</v>
      </c>
      <c r="E59" t="s">
        <v>365</v>
      </c>
      <c r="F59" t="s">
        <v>512</v>
      </c>
    </row>
    <row r="60" spans="1:6" ht="12.75">
      <c r="A60" t="s">
        <v>12</v>
      </c>
      <c r="B60">
        <v>1</v>
      </c>
      <c r="C60" t="s">
        <v>13</v>
      </c>
      <c r="D60" t="s">
        <v>440</v>
      </c>
      <c r="E60" t="s">
        <v>365</v>
      </c>
      <c r="F60" t="s">
        <v>512</v>
      </c>
    </row>
    <row r="61" spans="1:6" ht="12.75">
      <c r="A61" t="s">
        <v>12</v>
      </c>
      <c r="B61">
        <v>2</v>
      </c>
      <c r="C61" t="s">
        <v>13</v>
      </c>
      <c r="D61" t="s">
        <v>529</v>
      </c>
      <c r="E61" t="s">
        <v>372</v>
      </c>
      <c r="F61" t="s">
        <v>558</v>
      </c>
    </row>
    <row r="62" spans="1:6" ht="12.75">
      <c r="A62" t="s">
        <v>12</v>
      </c>
      <c r="B62">
        <v>2</v>
      </c>
      <c r="C62" t="s">
        <v>13</v>
      </c>
      <c r="D62" t="s">
        <v>379</v>
      </c>
      <c r="E62" t="s">
        <v>372</v>
      </c>
      <c r="F62" t="s">
        <v>558</v>
      </c>
    </row>
    <row r="63" spans="1:6" ht="12.75">
      <c r="A63" t="s">
        <v>12</v>
      </c>
      <c r="B63">
        <v>1</v>
      </c>
      <c r="C63" t="s">
        <v>13</v>
      </c>
      <c r="D63" t="s">
        <v>440</v>
      </c>
      <c r="E63" t="s">
        <v>372</v>
      </c>
      <c r="F63" t="s">
        <v>558</v>
      </c>
    </row>
    <row r="64" spans="1:6" ht="12.75">
      <c r="A64" t="s">
        <v>12</v>
      </c>
      <c r="B64">
        <v>1</v>
      </c>
      <c r="C64" t="s">
        <v>13</v>
      </c>
      <c r="D64" t="s">
        <v>529</v>
      </c>
      <c r="E64" t="s">
        <v>370</v>
      </c>
      <c r="F64" t="s">
        <v>558</v>
      </c>
    </row>
    <row r="65" spans="1:6" ht="12.75">
      <c r="A65" t="s">
        <v>12</v>
      </c>
      <c r="B65">
        <v>1</v>
      </c>
      <c r="C65" t="s">
        <v>13</v>
      </c>
      <c r="D65" t="s">
        <v>527</v>
      </c>
      <c r="E65" t="s">
        <v>363</v>
      </c>
      <c r="F65" t="s">
        <v>558</v>
      </c>
    </row>
    <row r="66" spans="1:6" ht="12.75">
      <c r="A66" t="s">
        <v>12</v>
      </c>
      <c r="B66">
        <v>1</v>
      </c>
      <c r="C66" t="s">
        <v>13</v>
      </c>
      <c r="D66" t="s">
        <v>424</v>
      </c>
      <c r="E66" t="s">
        <v>363</v>
      </c>
      <c r="F66" t="s">
        <v>558</v>
      </c>
    </row>
    <row r="67" spans="1:6" ht="12.75">
      <c r="A67" t="s">
        <v>12</v>
      </c>
      <c r="B67">
        <v>1</v>
      </c>
      <c r="C67" t="s">
        <v>13</v>
      </c>
      <c r="D67" t="s">
        <v>529</v>
      </c>
      <c r="E67" t="s">
        <v>365</v>
      </c>
      <c r="F67" t="s">
        <v>558</v>
      </c>
    </row>
    <row r="68" spans="1:6" ht="12.75">
      <c r="A68" t="s">
        <v>12</v>
      </c>
      <c r="B68">
        <v>9</v>
      </c>
      <c r="C68" t="s">
        <v>13</v>
      </c>
      <c r="D68" t="s">
        <v>379</v>
      </c>
      <c r="E68" t="s">
        <v>365</v>
      </c>
      <c r="F68" t="s">
        <v>558</v>
      </c>
    </row>
    <row r="69" spans="1:6" ht="12.75">
      <c r="A69" t="s">
        <v>12</v>
      </c>
      <c r="B69">
        <v>1</v>
      </c>
      <c r="C69" t="s">
        <v>13</v>
      </c>
      <c r="D69" t="s">
        <v>447</v>
      </c>
      <c r="E69" t="s">
        <v>365</v>
      </c>
      <c r="F69" t="s">
        <v>558</v>
      </c>
    </row>
    <row r="70" spans="1:6" ht="12.75">
      <c r="A70" t="s">
        <v>12</v>
      </c>
      <c r="B70">
        <v>3</v>
      </c>
      <c r="C70" t="s">
        <v>13</v>
      </c>
      <c r="D70" t="s">
        <v>439</v>
      </c>
      <c r="E70" t="s">
        <v>365</v>
      </c>
      <c r="F70" t="s">
        <v>558</v>
      </c>
    </row>
    <row r="71" spans="1:6" ht="12.75">
      <c r="A71" t="s">
        <v>14</v>
      </c>
      <c r="B71">
        <v>1</v>
      </c>
      <c r="C71" t="s">
        <v>384</v>
      </c>
      <c r="D71" t="s">
        <v>450</v>
      </c>
      <c r="E71"/>
      <c r="F71" t="s">
        <v>512</v>
      </c>
    </row>
    <row r="72" spans="1:6" ht="12.75">
      <c r="A72" t="s">
        <v>14</v>
      </c>
      <c r="B72">
        <v>1</v>
      </c>
      <c r="C72" t="s">
        <v>384</v>
      </c>
      <c r="D72" t="s">
        <v>531</v>
      </c>
      <c r="E72" t="s">
        <v>372</v>
      </c>
      <c r="F72" t="s">
        <v>512</v>
      </c>
    </row>
    <row r="73" spans="1:6" ht="12.75">
      <c r="A73" t="s">
        <v>14</v>
      </c>
      <c r="B73">
        <v>1</v>
      </c>
      <c r="C73" t="s">
        <v>384</v>
      </c>
      <c r="D73" t="s">
        <v>532</v>
      </c>
      <c r="E73" t="s">
        <v>363</v>
      </c>
      <c r="F73" t="s">
        <v>512</v>
      </c>
    </row>
    <row r="74" spans="1:6" ht="12.75">
      <c r="A74" t="s">
        <v>14</v>
      </c>
      <c r="B74">
        <v>2</v>
      </c>
      <c r="C74" t="s">
        <v>384</v>
      </c>
      <c r="D74" t="s">
        <v>531</v>
      </c>
      <c r="E74" t="s">
        <v>363</v>
      </c>
      <c r="F74" t="s">
        <v>512</v>
      </c>
    </row>
    <row r="75" spans="1:6" ht="12.75">
      <c r="A75" t="s">
        <v>14</v>
      </c>
      <c r="B75">
        <v>4</v>
      </c>
      <c r="C75" t="s">
        <v>384</v>
      </c>
      <c r="D75" t="s">
        <v>377</v>
      </c>
      <c r="E75" t="s">
        <v>363</v>
      </c>
      <c r="F75" t="s">
        <v>512</v>
      </c>
    </row>
    <row r="76" spans="1:6" ht="12.75">
      <c r="A76" t="s">
        <v>14</v>
      </c>
      <c r="B76">
        <v>1</v>
      </c>
      <c r="C76" t="s">
        <v>384</v>
      </c>
      <c r="D76" t="s">
        <v>533</v>
      </c>
      <c r="E76" t="s">
        <v>365</v>
      </c>
      <c r="F76" t="s">
        <v>512</v>
      </c>
    </row>
    <row r="77" spans="1:6" ht="12.75">
      <c r="A77" t="s">
        <v>14</v>
      </c>
      <c r="B77">
        <v>1</v>
      </c>
      <c r="C77" t="s">
        <v>384</v>
      </c>
      <c r="D77" t="s">
        <v>568</v>
      </c>
      <c r="E77" t="s">
        <v>372</v>
      </c>
      <c r="F77" t="s">
        <v>558</v>
      </c>
    </row>
    <row r="78" spans="1:6" ht="12.75">
      <c r="A78" t="s">
        <v>14</v>
      </c>
      <c r="B78">
        <v>1</v>
      </c>
      <c r="C78" t="s">
        <v>384</v>
      </c>
      <c r="D78" t="s">
        <v>569</v>
      </c>
      <c r="E78" t="s">
        <v>372</v>
      </c>
      <c r="F78" t="s">
        <v>558</v>
      </c>
    </row>
    <row r="79" spans="1:6" ht="12.75">
      <c r="A79" t="s">
        <v>14</v>
      </c>
      <c r="B79">
        <v>2</v>
      </c>
      <c r="C79" t="s">
        <v>384</v>
      </c>
      <c r="D79" t="s">
        <v>443</v>
      </c>
      <c r="E79" t="s">
        <v>372</v>
      </c>
      <c r="F79" t="s">
        <v>558</v>
      </c>
    </row>
    <row r="80" spans="1:6" ht="12.75">
      <c r="A80" t="s">
        <v>14</v>
      </c>
      <c r="B80">
        <v>1</v>
      </c>
      <c r="C80" t="s">
        <v>384</v>
      </c>
      <c r="D80" t="s">
        <v>531</v>
      </c>
      <c r="E80" t="s">
        <v>372</v>
      </c>
      <c r="F80" t="s">
        <v>558</v>
      </c>
    </row>
    <row r="81" spans="1:6" ht="12.75">
      <c r="A81" t="s">
        <v>14</v>
      </c>
      <c r="B81">
        <v>2</v>
      </c>
      <c r="C81" t="s">
        <v>384</v>
      </c>
      <c r="D81" t="s">
        <v>444</v>
      </c>
      <c r="E81" t="s">
        <v>372</v>
      </c>
      <c r="F81" t="s">
        <v>558</v>
      </c>
    </row>
    <row r="82" spans="1:6" ht="12.75">
      <c r="A82" t="s">
        <v>14</v>
      </c>
      <c r="B82">
        <v>1</v>
      </c>
      <c r="C82" t="s">
        <v>384</v>
      </c>
      <c r="D82" t="s">
        <v>496</v>
      </c>
      <c r="E82" t="s">
        <v>363</v>
      </c>
      <c r="F82" t="s">
        <v>558</v>
      </c>
    </row>
    <row r="83" spans="1:6" ht="12.75">
      <c r="A83" t="s">
        <v>14</v>
      </c>
      <c r="B83">
        <v>1</v>
      </c>
      <c r="C83" t="s">
        <v>384</v>
      </c>
      <c r="D83" t="s">
        <v>463</v>
      </c>
      <c r="E83" t="s">
        <v>363</v>
      </c>
      <c r="F83" t="s">
        <v>558</v>
      </c>
    </row>
    <row r="84" spans="1:6" ht="12.75">
      <c r="A84" t="s">
        <v>14</v>
      </c>
      <c r="B84">
        <v>1</v>
      </c>
      <c r="C84" t="s">
        <v>384</v>
      </c>
      <c r="D84" t="s">
        <v>377</v>
      </c>
      <c r="E84" t="s">
        <v>363</v>
      </c>
      <c r="F84" t="s">
        <v>558</v>
      </c>
    </row>
    <row r="85" spans="1:6" ht="12.75">
      <c r="A85" t="s">
        <v>14</v>
      </c>
      <c r="B85">
        <v>1</v>
      </c>
      <c r="C85" t="s">
        <v>384</v>
      </c>
      <c r="D85" t="s">
        <v>444</v>
      </c>
      <c r="E85" t="s">
        <v>365</v>
      </c>
      <c r="F85" t="s">
        <v>558</v>
      </c>
    </row>
    <row r="86" spans="1:6" ht="12.75">
      <c r="A86" t="s">
        <v>15</v>
      </c>
      <c r="B86">
        <v>1</v>
      </c>
      <c r="C86" t="s">
        <v>387</v>
      </c>
      <c r="D86" t="s">
        <v>445</v>
      </c>
      <c r="E86" t="s">
        <v>372</v>
      </c>
      <c r="F86" t="s">
        <v>512</v>
      </c>
    </row>
    <row r="87" spans="1:6" ht="12.75">
      <c r="A87" t="s">
        <v>15</v>
      </c>
      <c r="B87">
        <v>1</v>
      </c>
      <c r="C87" t="s">
        <v>388</v>
      </c>
      <c r="D87" t="s">
        <v>445</v>
      </c>
      <c r="E87"/>
      <c r="F87" t="s">
        <v>512</v>
      </c>
    </row>
    <row r="88" spans="1:6" ht="12.75">
      <c r="A88" t="s">
        <v>15</v>
      </c>
      <c r="B88">
        <v>1</v>
      </c>
      <c r="C88" t="s">
        <v>388</v>
      </c>
      <c r="D88" t="s">
        <v>445</v>
      </c>
      <c r="E88" t="s">
        <v>414</v>
      </c>
      <c r="F88" t="s">
        <v>512</v>
      </c>
    </row>
    <row r="89" spans="1:6" ht="12.75">
      <c r="A89" t="s">
        <v>15</v>
      </c>
      <c r="B89">
        <v>1</v>
      </c>
      <c r="C89" t="s">
        <v>388</v>
      </c>
      <c r="D89" t="s">
        <v>445</v>
      </c>
      <c r="E89" t="s">
        <v>372</v>
      </c>
      <c r="F89" t="s">
        <v>512</v>
      </c>
    </row>
    <row r="90" spans="1:6" ht="12.75">
      <c r="A90" t="s">
        <v>15</v>
      </c>
      <c r="B90">
        <v>1</v>
      </c>
      <c r="C90" t="s">
        <v>388</v>
      </c>
      <c r="D90" t="s">
        <v>445</v>
      </c>
      <c r="E90" t="s">
        <v>370</v>
      </c>
      <c r="F90" t="s">
        <v>512</v>
      </c>
    </row>
    <row r="91" spans="1:6" ht="12.75">
      <c r="A91" t="s">
        <v>15</v>
      </c>
      <c r="B91">
        <v>1</v>
      </c>
      <c r="C91" t="s">
        <v>388</v>
      </c>
      <c r="D91" t="s">
        <v>445</v>
      </c>
      <c r="E91" t="s">
        <v>363</v>
      </c>
      <c r="F91" t="s">
        <v>512</v>
      </c>
    </row>
    <row r="92" spans="1:6" ht="12.75">
      <c r="A92" t="s">
        <v>15</v>
      </c>
      <c r="B92">
        <v>1</v>
      </c>
      <c r="C92" t="s">
        <v>388</v>
      </c>
      <c r="D92" t="s">
        <v>445</v>
      </c>
      <c r="E92" t="s">
        <v>365</v>
      </c>
      <c r="F92" t="s">
        <v>512</v>
      </c>
    </row>
    <row r="93" spans="1:6" ht="12.75">
      <c r="A93" t="s">
        <v>15</v>
      </c>
      <c r="B93">
        <v>1</v>
      </c>
      <c r="C93" t="s">
        <v>388</v>
      </c>
      <c r="D93" t="s">
        <v>445</v>
      </c>
      <c r="E93" t="s">
        <v>365</v>
      </c>
      <c r="F93" t="s">
        <v>512</v>
      </c>
    </row>
    <row r="94" spans="1:6" ht="12.75">
      <c r="A94" t="s">
        <v>15</v>
      </c>
      <c r="B94">
        <v>1</v>
      </c>
      <c r="C94" t="s">
        <v>388</v>
      </c>
      <c r="D94" t="s">
        <v>445</v>
      </c>
      <c r="E94" t="s">
        <v>370</v>
      </c>
      <c r="F94" t="s">
        <v>558</v>
      </c>
    </row>
    <row r="95" spans="1:6" ht="12.75">
      <c r="A95" t="s">
        <v>15</v>
      </c>
      <c r="B95">
        <v>1</v>
      </c>
      <c r="C95" t="s">
        <v>388</v>
      </c>
      <c r="D95" t="s">
        <v>445</v>
      </c>
      <c r="E95" t="s">
        <v>370</v>
      </c>
      <c r="F95" t="s">
        <v>558</v>
      </c>
    </row>
    <row r="96" spans="1:6" ht="12.75">
      <c r="A96" t="s">
        <v>15</v>
      </c>
      <c r="B96">
        <v>1</v>
      </c>
      <c r="C96" t="s">
        <v>388</v>
      </c>
      <c r="D96" t="s">
        <v>445</v>
      </c>
      <c r="E96" t="s">
        <v>370</v>
      </c>
      <c r="F96" t="s">
        <v>558</v>
      </c>
    </row>
    <row r="97" spans="1:6" ht="12.75">
      <c r="A97" t="s">
        <v>15</v>
      </c>
      <c r="B97">
        <v>1</v>
      </c>
      <c r="C97" t="s">
        <v>388</v>
      </c>
      <c r="D97" t="s">
        <v>445</v>
      </c>
      <c r="E97" t="s">
        <v>401</v>
      </c>
      <c r="F97" t="s">
        <v>558</v>
      </c>
    </row>
    <row r="98" spans="1:6" ht="12.75">
      <c r="A98" t="s">
        <v>15</v>
      </c>
      <c r="B98">
        <v>1</v>
      </c>
      <c r="C98" t="s">
        <v>388</v>
      </c>
      <c r="D98" t="s">
        <v>445</v>
      </c>
      <c r="E98" t="s">
        <v>365</v>
      </c>
      <c r="F98" t="s">
        <v>558</v>
      </c>
    </row>
    <row r="99" spans="1:6" ht="12.75">
      <c r="A99" t="s">
        <v>15</v>
      </c>
      <c r="B99">
        <v>1</v>
      </c>
      <c r="C99" t="s">
        <v>388</v>
      </c>
      <c r="D99" t="s">
        <v>445</v>
      </c>
      <c r="E99"/>
      <c r="F99" t="s">
        <v>588</v>
      </c>
    </row>
    <row r="100" spans="1:6" ht="12.75">
      <c r="A100" t="s">
        <v>15</v>
      </c>
      <c r="B100">
        <v>1</v>
      </c>
      <c r="C100" t="s">
        <v>389</v>
      </c>
      <c r="D100" t="s">
        <v>445</v>
      </c>
      <c r="E100"/>
      <c r="F100" t="s">
        <v>512</v>
      </c>
    </row>
    <row r="101" spans="1:6" ht="12.75">
      <c r="A101" t="s">
        <v>15</v>
      </c>
      <c r="B101">
        <v>1</v>
      </c>
      <c r="C101" t="s">
        <v>389</v>
      </c>
      <c r="D101" t="s">
        <v>445</v>
      </c>
      <c r="E101" t="s">
        <v>414</v>
      </c>
      <c r="F101" t="s">
        <v>512</v>
      </c>
    </row>
    <row r="102" spans="1:6" ht="12.75">
      <c r="A102" t="s">
        <v>15</v>
      </c>
      <c r="B102">
        <v>1</v>
      </c>
      <c r="C102" t="s">
        <v>389</v>
      </c>
      <c r="D102" t="s">
        <v>445</v>
      </c>
      <c r="E102" t="s">
        <v>372</v>
      </c>
      <c r="F102" t="s">
        <v>512</v>
      </c>
    </row>
    <row r="103" spans="1:6" ht="12.75">
      <c r="A103" t="s">
        <v>15</v>
      </c>
      <c r="B103">
        <v>1</v>
      </c>
      <c r="C103" t="s">
        <v>389</v>
      </c>
      <c r="D103" t="s">
        <v>445</v>
      </c>
      <c r="E103" t="s">
        <v>370</v>
      </c>
      <c r="F103" t="s">
        <v>512</v>
      </c>
    </row>
    <row r="104" spans="1:6" ht="12.75">
      <c r="A104" t="s">
        <v>15</v>
      </c>
      <c r="B104">
        <v>1</v>
      </c>
      <c r="C104" t="s">
        <v>389</v>
      </c>
      <c r="D104" t="s">
        <v>445</v>
      </c>
      <c r="E104" t="s">
        <v>370</v>
      </c>
      <c r="F104" t="s">
        <v>558</v>
      </c>
    </row>
    <row r="105" spans="1:6" ht="12.75">
      <c r="A105" t="s">
        <v>15</v>
      </c>
      <c r="B105">
        <v>2</v>
      </c>
      <c r="C105" t="s">
        <v>389</v>
      </c>
      <c r="D105" t="s">
        <v>445</v>
      </c>
      <c r="E105" t="s">
        <v>370</v>
      </c>
      <c r="F105" t="s">
        <v>558</v>
      </c>
    </row>
    <row r="106" spans="1:6" ht="12.75">
      <c r="A106" t="s">
        <v>15</v>
      </c>
      <c r="B106">
        <v>1</v>
      </c>
      <c r="C106" t="s">
        <v>389</v>
      </c>
      <c r="D106" t="s">
        <v>445</v>
      </c>
      <c r="E106" t="s">
        <v>363</v>
      </c>
      <c r="F106" t="s">
        <v>558</v>
      </c>
    </row>
    <row r="107" spans="1:6" ht="12.75">
      <c r="A107" t="s">
        <v>15</v>
      </c>
      <c r="B107">
        <v>1</v>
      </c>
      <c r="C107" t="s">
        <v>389</v>
      </c>
      <c r="D107" t="s">
        <v>445</v>
      </c>
      <c r="E107"/>
      <c r="F107" t="s">
        <v>588</v>
      </c>
    </row>
    <row r="108" spans="1:6" ht="12.75">
      <c r="A108" t="s">
        <v>534</v>
      </c>
      <c r="B108">
        <v>1</v>
      </c>
      <c r="C108" t="s">
        <v>535</v>
      </c>
      <c r="D108" t="s">
        <v>445</v>
      </c>
      <c r="E108" t="s">
        <v>365</v>
      </c>
      <c r="F108" t="s">
        <v>512</v>
      </c>
    </row>
    <row r="109" spans="1:6" ht="12.75">
      <c r="A109" t="s">
        <v>534</v>
      </c>
      <c r="B109">
        <v>1</v>
      </c>
      <c r="C109" t="s">
        <v>535</v>
      </c>
      <c r="D109" t="s">
        <v>445</v>
      </c>
      <c r="E109" t="s">
        <v>363</v>
      </c>
      <c r="F109" t="s">
        <v>558</v>
      </c>
    </row>
    <row r="110" spans="1:6" ht="12.75">
      <c r="A110" t="s">
        <v>534</v>
      </c>
      <c r="B110">
        <v>1</v>
      </c>
      <c r="C110" t="s">
        <v>535</v>
      </c>
      <c r="D110" t="s">
        <v>445</v>
      </c>
      <c r="E110" t="s">
        <v>363</v>
      </c>
      <c r="F110" t="s">
        <v>558</v>
      </c>
    </row>
    <row r="111" spans="1:6" ht="12.75">
      <c r="A111" t="s">
        <v>16</v>
      </c>
      <c r="B111">
        <v>1</v>
      </c>
      <c r="C111" t="s">
        <v>446</v>
      </c>
      <c r="D111" t="s">
        <v>536</v>
      </c>
      <c r="E111" t="s">
        <v>372</v>
      </c>
      <c r="F111" t="s">
        <v>512</v>
      </c>
    </row>
    <row r="112" spans="1:6" ht="12.75">
      <c r="A112" t="s">
        <v>16</v>
      </c>
      <c r="B112">
        <v>1</v>
      </c>
      <c r="C112" t="s">
        <v>446</v>
      </c>
      <c r="D112" t="s">
        <v>570</v>
      </c>
      <c r="E112" t="s">
        <v>372</v>
      </c>
      <c r="F112" t="s">
        <v>558</v>
      </c>
    </row>
    <row r="113" spans="1:6" ht="12.75">
      <c r="A113" t="s">
        <v>16</v>
      </c>
      <c r="B113">
        <v>1</v>
      </c>
      <c r="C113" t="s">
        <v>446</v>
      </c>
      <c r="D113" t="s">
        <v>570</v>
      </c>
      <c r="E113" t="s">
        <v>363</v>
      </c>
      <c r="F113" t="s">
        <v>558</v>
      </c>
    </row>
    <row r="114" spans="1:6" ht="12.75">
      <c r="A114" t="s">
        <v>16</v>
      </c>
      <c r="B114">
        <v>1</v>
      </c>
      <c r="C114" t="s">
        <v>571</v>
      </c>
      <c r="D114" t="s">
        <v>572</v>
      </c>
      <c r="E114" t="s">
        <v>363</v>
      </c>
      <c r="F114" t="s">
        <v>558</v>
      </c>
    </row>
    <row r="115" spans="1:6" ht="12.75">
      <c r="A115" t="s">
        <v>16</v>
      </c>
      <c r="B115">
        <v>1</v>
      </c>
      <c r="C115" t="s">
        <v>390</v>
      </c>
      <c r="D115" t="s">
        <v>573</v>
      </c>
      <c r="E115" t="s">
        <v>372</v>
      </c>
      <c r="F115" t="s">
        <v>558</v>
      </c>
    </row>
    <row r="116" spans="1:6" ht="12.75">
      <c r="A116" t="s">
        <v>16</v>
      </c>
      <c r="B116">
        <v>1</v>
      </c>
      <c r="C116" t="s">
        <v>390</v>
      </c>
      <c r="D116" t="s">
        <v>574</v>
      </c>
      <c r="E116" t="s">
        <v>370</v>
      </c>
      <c r="F116" t="s">
        <v>558</v>
      </c>
    </row>
    <row r="117" spans="1:6" ht="12.75">
      <c r="A117" t="s">
        <v>16</v>
      </c>
      <c r="B117">
        <v>1</v>
      </c>
      <c r="C117" t="s">
        <v>390</v>
      </c>
      <c r="D117" t="s">
        <v>536</v>
      </c>
      <c r="E117" t="s">
        <v>363</v>
      </c>
      <c r="F117" t="s">
        <v>558</v>
      </c>
    </row>
    <row r="118" spans="1:6" ht="12.75">
      <c r="A118" t="s">
        <v>16</v>
      </c>
      <c r="B118">
        <v>1</v>
      </c>
      <c r="C118" t="s">
        <v>390</v>
      </c>
      <c r="D118" t="s">
        <v>545</v>
      </c>
      <c r="E118" t="s">
        <v>365</v>
      </c>
      <c r="F118" t="s">
        <v>558</v>
      </c>
    </row>
    <row r="119" spans="1:6" ht="12.75">
      <c r="A119" t="s">
        <v>16</v>
      </c>
      <c r="B119">
        <v>1</v>
      </c>
      <c r="C119" t="s">
        <v>498</v>
      </c>
      <c r="D119" t="s">
        <v>537</v>
      </c>
      <c r="E119" t="s">
        <v>372</v>
      </c>
      <c r="F119" t="s">
        <v>512</v>
      </c>
    </row>
    <row r="120" spans="1:6" ht="12.75">
      <c r="A120" t="s">
        <v>16</v>
      </c>
      <c r="B120">
        <v>1</v>
      </c>
      <c r="C120" t="s">
        <v>498</v>
      </c>
      <c r="D120" t="s">
        <v>463</v>
      </c>
      <c r="E120" t="s">
        <v>363</v>
      </c>
      <c r="F120" t="s">
        <v>512</v>
      </c>
    </row>
    <row r="121" spans="1:6" ht="12.75">
      <c r="A121" t="s">
        <v>16</v>
      </c>
      <c r="B121">
        <v>1</v>
      </c>
      <c r="C121" t="s">
        <v>498</v>
      </c>
      <c r="D121" t="s">
        <v>464</v>
      </c>
      <c r="E121" t="s">
        <v>363</v>
      </c>
      <c r="F121" t="s">
        <v>512</v>
      </c>
    </row>
    <row r="122" spans="1:6" ht="12.75">
      <c r="A122" t="s">
        <v>16</v>
      </c>
      <c r="B122">
        <v>1</v>
      </c>
      <c r="C122" t="s">
        <v>498</v>
      </c>
      <c r="D122" t="s">
        <v>538</v>
      </c>
      <c r="E122" t="s">
        <v>365</v>
      </c>
      <c r="F122" t="s">
        <v>512</v>
      </c>
    </row>
    <row r="123" spans="1:6" ht="12.75">
      <c r="A123" t="s">
        <v>16</v>
      </c>
      <c r="B123">
        <v>2</v>
      </c>
      <c r="C123" t="s">
        <v>498</v>
      </c>
      <c r="D123" t="s">
        <v>442</v>
      </c>
      <c r="E123" t="s">
        <v>365</v>
      </c>
      <c r="F123" t="s">
        <v>512</v>
      </c>
    </row>
    <row r="124" spans="1:6" ht="12.75">
      <c r="A124" t="s">
        <v>16</v>
      </c>
      <c r="B124">
        <v>1</v>
      </c>
      <c r="C124" t="s">
        <v>498</v>
      </c>
      <c r="D124" t="s">
        <v>442</v>
      </c>
      <c r="E124" t="s">
        <v>370</v>
      </c>
      <c r="F124" t="s">
        <v>558</v>
      </c>
    </row>
    <row r="125" spans="1:6" ht="12.75">
      <c r="A125" t="s">
        <v>16</v>
      </c>
      <c r="B125">
        <v>1</v>
      </c>
      <c r="C125" t="s">
        <v>449</v>
      </c>
      <c r="D125" t="s">
        <v>443</v>
      </c>
      <c r="E125" t="s">
        <v>414</v>
      </c>
      <c r="F125" t="s">
        <v>512</v>
      </c>
    </row>
    <row r="126" spans="1:6" ht="12.75">
      <c r="A126" t="s">
        <v>16</v>
      </c>
      <c r="B126">
        <v>1</v>
      </c>
      <c r="C126" t="s">
        <v>449</v>
      </c>
      <c r="D126" t="s">
        <v>539</v>
      </c>
      <c r="E126" t="s">
        <v>372</v>
      </c>
      <c r="F126" t="s">
        <v>512</v>
      </c>
    </row>
    <row r="127" spans="1:6" ht="12.75">
      <c r="A127" t="s">
        <v>16</v>
      </c>
      <c r="B127">
        <v>1</v>
      </c>
      <c r="C127" t="s">
        <v>449</v>
      </c>
      <c r="D127" t="s">
        <v>442</v>
      </c>
      <c r="E127" t="s">
        <v>372</v>
      </c>
      <c r="F127" t="s">
        <v>512</v>
      </c>
    </row>
    <row r="128" spans="1:6" ht="12.75">
      <c r="A128" t="s">
        <v>16</v>
      </c>
      <c r="B128">
        <v>1</v>
      </c>
      <c r="C128" t="s">
        <v>449</v>
      </c>
      <c r="D128" t="s">
        <v>393</v>
      </c>
      <c r="E128" t="s">
        <v>372</v>
      </c>
      <c r="F128" t="s">
        <v>512</v>
      </c>
    </row>
    <row r="129" spans="1:6" ht="12.75">
      <c r="A129" t="s">
        <v>16</v>
      </c>
      <c r="B129">
        <v>1</v>
      </c>
      <c r="C129" t="s">
        <v>449</v>
      </c>
      <c r="D129" t="s">
        <v>540</v>
      </c>
      <c r="E129" t="s">
        <v>372</v>
      </c>
      <c r="F129" t="s">
        <v>512</v>
      </c>
    </row>
    <row r="130" spans="1:6" ht="12.75">
      <c r="A130" t="s">
        <v>16</v>
      </c>
      <c r="B130">
        <v>1</v>
      </c>
      <c r="C130" t="s">
        <v>449</v>
      </c>
      <c r="D130" t="s">
        <v>541</v>
      </c>
      <c r="E130" t="s">
        <v>370</v>
      </c>
      <c r="F130" t="s">
        <v>512</v>
      </c>
    </row>
    <row r="131" spans="1:6" ht="12.75">
      <c r="A131" t="s">
        <v>16</v>
      </c>
      <c r="B131">
        <v>1</v>
      </c>
      <c r="C131" t="s">
        <v>449</v>
      </c>
      <c r="D131" t="s">
        <v>463</v>
      </c>
      <c r="E131" t="s">
        <v>363</v>
      </c>
      <c r="F131" t="s">
        <v>512</v>
      </c>
    </row>
    <row r="132" spans="1:6" ht="12.75">
      <c r="A132" t="s">
        <v>16</v>
      </c>
      <c r="B132">
        <v>2</v>
      </c>
      <c r="C132" t="s">
        <v>449</v>
      </c>
      <c r="D132" t="s">
        <v>377</v>
      </c>
      <c r="E132" t="s">
        <v>363</v>
      </c>
      <c r="F132" t="s">
        <v>512</v>
      </c>
    </row>
    <row r="133" spans="1:6" ht="12.75">
      <c r="A133" t="s">
        <v>16</v>
      </c>
      <c r="B133">
        <v>3</v>
      </c>
      <c r="C133" t="s">
        <v>449</v>
      </c>
      <c r="D133" t="s">
        <v>463</v>
      </c>
      <c r="E133" t="s">
        <v>372</v>
      </c>
      <c r="F133" t="s">
        <v>558</v>
      </c>
    </row>
    <row r="134" spans="1:6" ht="12.75">
      <c r="A134" t="s">
        <v>16</v>
      </c>
      <c r="B134">
        <v>1</v>
      </c>
      <c r="C134" t="s">
        <v>449</v>
      </c>
      <c r="D134" t="s">
        <v>377</v>
      </c>
      <c r="E134" t="s">
        <v>372</v>
      </c>
      <c r="F134" t="s">
        <v>558</v>
      </c>
    </row>
    <row r="135" spans="1:6" ht="12.75">
      <c r="A135" t="s">
        <v>16</v>
      </c>
      <c r="B135">
        <v>1</v>
      </c>
      <c r="C135" t="s">
        <v>449</v>
      </c>
      <c r="D135" t="s">
        <v>532</v>
      </c>
      <c r="E135" t="s">
        <v>401</v>
      </c>
      <c r="F135" t="s">
        <v>558</v>
      </c>
    </row>
    <row r="136" spans="1:6" ht="12.75">
      <c r="A136" t="s">
        <v>16</v>
      </c>
      <c r="B136">
        <v>1</v>
      </c>
      <c r="C136" t="s">
        <v>449</v>
      </c>
      <c r="D136" t="s">
        <v>515</v>
      </c>
      <c r="E136" t="s">
        <v>363</v>
      </c>
      <c r="F136" t="s">
        <v>558</v>
      </c>
    </row>
    <row r="137" spans="1:6" ht="12.75">
      <c r="A137" t="s">
        <v>16</v>
      </c>
      <c r="B137">
        <v>1</v>
      </c>
      <c r="C137" t="s">
        <v>449</v>
      </c>
      <c r="D137" t="s">
        <v>447</v>
      </c>
      <c r="E137" t="s">
        <v>363</v>
      </c>
      <c r="F137" t="s">
        <v>558</v>
      </c>
    </row>
    <row r="138" spans="1:6" ht="12.75">
      <c r="A138" t="s">
        <v>16</v>
      </c>
      <c r="B138">
        <v>1</v>
      </c>
      <c r="C138" t="s">
        <v>449</v>
      </c>
      <c r="D138" t="s">
        <v>464</v>
      </c>
      <c r="E138" t="s">
        <v>363</v>
      </c>
      <c r="F138" t="s">
        <v>558</v>
      </c>
    </row>
    <row r="139" spans="1:6" ht="12.75">
      <c r="A139" t="s">
        <v>16</v>
      </c>
      <c r="B139">
        <v>1</v>
      </c>
      <c r="C139" t="s">
        <v>542</v>
      </c>
      <c r="D139" t="s">
        <v>419</v>
      </c>
      <c r="E139" t="s">
        <v>372</v>
      </c>
      <c r="F139" t="s">
        <v>512</v>
      </c>
    </row>
    <row r="140" spans="1:6" ht="12.75">
      <c r="A140" t="s">
        <v>16</v>
      </c>
      <c r="B140">
        <v>1</v>
      </c>
      <c r="C140" t="s">
        <v>542</v>
      </c>
      <c r="D140" t="s">
        <v>500</v>
      </c>
      <c r="E140" t="s">
        <v>365</v>
      </c>
      <c r="F140" t="s">
        <v>558</v>
      </c>
    </row>
    <row r="141" spans="1:6" ht="12.75">
      <c r="A141" t="s">
        <v>16</v>
      </c>
      <c r="B141">
        <v>1</v>
      </c>
      <c r="C141" t="s">
        <v>453</v>
      </c>
      <c r="D141" t="s">
        <v>441</v>
      </c>
      <c r="E141" t="s">
        <v>372</v>
      </c>
      <c r="F141" t="s">
        <v>512</v>
      </c>
    </row>
    <row r="142" spans="1:6" ht="12.75">
      <c r="A142" t="s">
        <v>16</v>
      </c>
      <c r="B142">
        <v>1</v>
      </c>
      <c r="C142" t="s">
        <v>453</v>
      </c>
      <c r="D142" t="s">
        <v>463</v>
      </c>
      <c r="E142" t="s">
        <v>372</v>
      </c>
      <c r="F142" t="s">
        <v>512</v>
      </c>
    </row>
    <row r="143" spans="1:6" ht="12.75">
      <c r="A143" t="s">
        <v>16</v>
      </c>
      <c r="B143">
        <v>1</v>
      </c>
      <c r="C143" t="s">
        <v>453</v>
      </c>
      <c r="D143" t="s">
        <v>507</v>
      </c>
      <c r="E143" t="s">
        <v>372</v>
      </c>
      <c r="F143" t="s">
        <v>512</v>
      </c>
    </row>
    <row r="144" spans="1:6" ht="12.75">
      <c r="A144" t="s">
        <v>16</v>
      </c>
      <c r="B144">
        <v>1</v>
      </c>
      <c r="C144" t="s">
        <v>453</v>
      </c>
      <c r="D144" t="s">
        <v>377</v>
      </c>
      <c r="E144" t="s">
        <v>363</v>
      </c>
      <c r="F144" t="s">
        <v>512</v>
      </c>
    </row>
    <row r="145" spans="1:6" ht="12.75">
      <c r="A145" t="s">
        <v>16</v>
      </c>
      <c r="B145">
        <v>1</v>
      </c>
      <c r="C145" t="s">
        <v>453</v>
      </c>
      <c r="D145" t="s">
        <v>575</v>
      </c>
      <c r="E145" t="s">
        <v>372</v>
      </c>
      <c r="F145" t="s">
        <v>558</v>
      </c>
    </row>
    <row r="146" spans="1:6" ht="12.75">
      <c r="A146" t="s">
        <v>16</v>
      </c>
      <c r="B146">
        <v>1</v>
      </c>
      <c r="C146" t="s">
        <v>453</v>
      </c>
      <c r="D146" t="s">
        <v>576</v>
      </c>
      <c r="E146" t="s">
        <v>372</v>
      </c>
      <c r="F146" t="s">
        <v>558</v>
      </c>
    </row>
    <row r="147" spans="1:6" ht="12.75">
      <c r="A147" t="s">
        <v>16</v>
      </c>
      <c r="B147">
        <v>1</v>
      </c>
      <c r="C147" t="s">
        <v>453</v>
      </c>
      <c r="D147" t="s">
        <v>463</v>
      </c>
      <c r="E147" t="s">
        <v>372</v>
      </c>
      <c r="F147" t="s">
        <v>558</v>
      </c>
    </row>
    <row r="148" spans="1:6" ht="12.75">
      <c r="A148" t="s">
        <v>16</v>
      </c>
      <c r="B148">
        <v>2</v>
      </c>
      <c r="C148" t="s">
        <v>392</v>
      </c>
      <c r="D148" t="s">
        <v>543</v>
      </c>
      <c r="E148" t="s">
        <v>372</v>
      </c>
      <c r="F148" t="s">
        <v>512</v>
      </c>
    </row>
    <row r="149" spans="1:6" ht="12.75">
      <c r="A149" t="s">
        <v>16</v>
      </c>
      <c r="B149">
        <v>1</v>
      </c>
      <c r="C149" t="s">
        <v>392</v>
      </c>
      <c r="D149" t="s">
        <v>395</v>
      </c>
      <c r="E149" t="s">
        <v>363</v>
      </c>
      <c r="F149" t="s">
        <v>512</v>
      </c>
    </row>
    <row r="150" spans="1:6" ht="12.75">
      <c r="A150" t="s">
        <v>16</v>
      </c>
      <c r="B150">
        <v>1</v>
      </c>
      <c r="C150" t="s">
        <v>392</v>
      </c>
      <c r="D150" t="s">
        <v>544</v>
      </c>
      <c r="E150" t="s">
        <v>365</v>
      </c>
      <c r="F150" t="s">
        <v>512</v>
      </c>
    </row>
    <row r="151" spans="1:6" ht="12.75">
      <c r="A151" t="s">
        <v>16</v>
      </c>
      <c r="B151">
        <v>1</v>
      </c>
      <c r="C151" t="s">
        <v>392</v>
      </c>
      <c r="D151" t="s">
        <v>441</v>
      </c>
      <c r="E151" t="s">
        <v>372</v>
      </c>
      <c r="F151" t="s">
        <v>558</v>
      </c>
    </row>
    <row r="152" spans="1:6" ht="12.75">
      <c r="A152" t="s">
        <v>16</v>
      </c>
      <c r="B152">
        <v>1</v>
      </c>
      <c r="C152" t="s">
        <v>392</v>
      </c>
      <c r="D152" t="s">
        <v>451</v>
      </c>
      <c r="E152" t="s">
        <v>372</v>
      </c>
      <c r="F152" t="s">
        <v>558</v>
      </c>
    </row>
    <row r="153" spans="1:6" ht="12.75">
      <c r="A153" t="s">
        <v>16</v>
      </c>
      <c r="B153">
        <v>1</v>
      </c>
      <c r="C153" t="s">
        <v>392</v>
      </c>
      <c r="D153" t="s">
        <v>393</v>
      </c>
      <c r="E153" t="s">
        <v>372</v>
      </c>
      <c r="F153" t="s">
        <v>558</v>
      </c>
    </row>
    <row r="154" spans="1:6" ht="12.75">
      <c r="A154" t="s">
        <v>16</v>
      </c>
      <c r="B154">
        <v>1</v>
      </c>
      <c r="C154" t="s">
        <v>392</v>
      </c>
      <c r="D154" t="s">
        <v>490</v>
      </c>
      <c r="E154" t="s">
        <v>372</v>
      </c>
      <c r="F154" t="s">
        <v>558</v>
      </c>
    </row>
    <row r="155" spans="1:6" ht="12.75">
      <c r="A155" t="s">
        <v>16</v>
      </c>
      <c r="B155">
        <v>2</v>
      </c>
      <c r="C155" t="s">
        <v>392</v>
      </c>
      <c r="D155" t="s">
        <v>395</v>
      </c>
      <c r="E155" t="s">
        <v>370</v>
      </c>
      <c r="F155" t="s">
        <v>558</v>
      </c>
    </row>
    <row r="156" spans="1:6" ht="12.75">
      <c r="A156" t="s">
        <v>16</v>
      </c>
      <c r="B156">
        <v>1</v>
      </c>
      <c r="C156" t="s">
        <v>392</v>
      </c>
      <c r="D156" t="s">
        <v>460</v>
      </c>
      <c r="E156" t="s">
        <v>370</v>
      </c>
      <c r="F156" t="s">
        <v>558</v>
      </c>
    </row>
    <row r="157" spans="1:6" ht="12.75">
      <c r="A157" t="s">
        <v>16</v>
      </c>
      <c r="B157">
        <v>1</v>
      </c>
      <c r="C157" t="s">
        <v>392</v>
      </c>
      <c r="D157" t="s">
        <v>447</v>
      </c>
      <c r="E157" t="s">
        <v>363</v>
      </c>
      <c r="F157" t="s">
        <v>558</v>
      </c>
    </row>
    <row r="158" spans="1:6" ht="12.75">
      <c r="A158" t="s">
        <v>16</v>
      </c>
      <c r="B158">
        <v>3</v>
      </c>
      <c r="C158" t="s">
        <v>392</v>
      </c>
      <c r="D158" t="s">
        <v>395</v>
      </c>
      <c r="E158" t="s">
        <v>363</v>
      </c>
      <c r="F158" t="s">
        <v>558</v>
      </c>
    </row>
    <row r="159" spans="1:6" ht="12.75">
      <c r="A159" t="s">
        <v>16</v>
      </c>
      <c r="B159">
        <v>1</v>
      </c>
      <c r="C159" t="s">
        <v>392</v>
      </c>
      <c r="D159" t="s">
        <v>577</v>
      </c>
      <c r="E159" t="s">
        <v>365</v>
      </c>
      <c r="F159" t="s">
        <v>558</v>
      </c>
    </row>
    <row r="160" spans="1:6" ht="12.75">
      <c r="A160" t="s">
        <v>16</v>
      </c>
      <c r="B160">
        <v>1</v>
      </c>
      <c r="C160" t="s">
        <v>392</v>
      </c>
      <c r="D160" t="s">
        <v>578</v>
      </c>
      <c r="E160" t="s">
        <v>365</v>
      </c>
      <c r="F160" t="s">
        <v>558</v>
      </c>
    </row>
    <row r="161" spans="1:6" ht="12.75">
      <c r="A161" t="s">
        <v>16</v>
      </c>
      <c r="B161">
        <v>1</v>
      </c>
      <c r="C161" t="s">
        <v>392</v>
      </c>
      <c r="D161" t="s">
        <v>460</v>
      </c>
      <c r="E161" t="s">
        <v>365</v>
      </c>
      <c r="F161" t="s">
        <v>558</v>
      </c>
    </row>
    <row r="162" spans="1:6" ht="12.75">
      <c r="A162" t="s">
        <v>16</v>
      </c>
      <c r="B162">
        <v>1</v>
      </c>
      <c r="C162" t="s">
        <v>456</v>
      </c>
      <c r="D162" t="s">
        <v>502</v>
      </c>
      <c r="E162" t="s">
        <v>414</v>
      </c>
      <c r="F162" t="s">
        <v>512</v>
      </c>
    </row>
    <row r="163" spans="1:6" ht="12.75">
      <c r="A163" t="s">
        <v>16</v>
      </c>
      <c r="B163">
        <v>1</v>
      </c>
      <c r="C163" t="s">
        <v>456</v>
      </c>
      <c r="D163" t="s">
        <v>545</v>
      </c>
      <c r="E163" t="s">
        <v>414</v>
      </c>
      <c r="F163" t="s">
        <v>512</v>
      </c>
    </row>
    <row r="164" spans="1:6" ht="12.75">
      <c r="A164" t="s">
        <v>16</v>
      </c>
      <c r="B164">
        <v>1</v>
      </c>
      <c r="C164" t="s">
        <v>456</v>
      </c>
      <c r="D164" t="s">
        <v>419</v>
      </c>
      <c r="E164" t="s">
        <v>414</v>
      </c>
      <c r="F164" t="s">
        <v>512</v>
      </c>
    </row>
    <row r="165" spans="1:6" ht="12.75">
      <c r="A165" t="s">
        <v>16</v>
      </c>
      <c r="B165">
        <v>1</v>
      </c>
      <c r="C165" t="s">
        <v>456</v>
      </c>
      <c r="D165" t="s">
        <v>546</v>
      </c>
      <c r="E165" t="s">
        <v>414</v>
      </c>
      <c r="F165" t="s">
        <v>512</v>
      </c>
    </row>
    <row r="166" spans="1:6" ht="12.75">
      <c r="A166" t="s">
        <v>16</v>
      </c>
      <c r="B166">
        <v>1</v>
      </c>
      <c r="C166" t="s">
        <v>456</v>
      </c>
      <c r="D166" t="s">
        <v>419</v>
      </c>
      <c r="E166" t="s">
        <v>401</v>
      </c>
      <c r="F166" t="s">
        <v>512</v>
      </c>
    </row>
    <row r="167" spans="1:6" ht="12.75">
      <c r="A167" t="s">
        <v>16</v>
      </c>
      <c r="B167">
        <v>1</v>
      </c>
      <c r="C167" t="s">
        <v>456</v>
      </c>
      <c r="D167" t="s">
        <v>515</v>
      </c>
      <c r="E167" t="s">
        <v>401</v>
      </c>
      <c r="F167" t="s">
        <v>512</v>
      </c>
    </row>
    <row r="168" spans="1:6" ht="12.75">
      <c r="A168" t="s">
        <v>16</v>
      </c>
      <c r="B168">
        <v>1</v>
      </c>
      <c r="C168" t="s">
        <v>456</v>
      </c>
      <c r="D168" t="s">
        <v>532</v>
      </c>
      <c r="E168" t="s">
        <v>401</v>
      </c>
      <c r="F168" t="s">
        <v>512</v>
      </c>
    </row>
    <row r="169" spans="1:6" ht="12.75">
      <c r="A169" t="s">
        <v>16</v>
      </c>
      <c r="B169">
        <v>2</v>
      </c>
      <c r="C169" t="s">
        <v>456</v>
      </c>
      <c r="D169" t="s">
        <v>464</v>
      </c>
      <c r="E169" t="s">
        <v>401</v>
      </c>
      <c r="F169" t="s">
        <v>512</v>
      </c>
    </row>
    <row r="170" spans="1:6" ht="12.75">
      <c r="A170" t="s">
        <v>16</v>
      </c>
      <c r="B170">
        <v>1</v>
      </c>
      <c r="C170" t="s">
        <v>456</v>
      </c>
      <c r="D170" t="s">
        <v>579</v>
      </c>
      <c r="E170" t="s">
        <v>414</v>
      </c>
      <c r="F170" t="s">
        <v>558</v>
      </c>
    </row>
    <row r="171" spans="1:6" ht="12.75">
      <c r="A171" t="s">
        <v>16</v>
      </c>
      <c r="B171">
        <v>1</v>
      </c>
      <c r="C171" t="s">
        <v>456</v>
      </c>
      <c r="D171" t="s">
        <v>580</v>
      </c>
      <c r="E171" t="s">
        <v>414</v>
      </c>
      <c r="F171" t="s">
        <v>558</v>
      </c>
    </row>
    <row r="172" spans="1:6" ht="12.75">
      <c r="A172" t="s">
        <v>16</v>
      </c>
      <c r="B172">
        <v>2</v>
      </c>
      <c r="C172" t="s">
        <v>456</v>
      </c>
      <c r="D172" t="s">
        <v>581</v>
      </c>
      <c r="E172" t="s">
        <v>414</v>
      </c>
      <c r="F172" t="s">
        <v>558</v>
      </c>
    </row>
    <row r="173" spans="1:6" ht="12.75">
      <c r="A173" t="s">
        <v>16</v>
      </c>
      <c r="B173">
        <v>1</v>
      </c>
      <c r="C173" t="s">
        <v>456</v>
      </c>
      <c r="D173" t="s">
        <v>546</v>
      </c>
      <c r="E173" t="s">
        <v>414</v>
      </c>
      <c r="F173" t="s">
        <v>558</v>
      </c>
    </row>
    <row r="174" spans="1:6" ht="12.75">
      <c r="A174" t="s">
        <v>16</v>
      </c>
      <c r="B174">
        <v>1</v>
      </c>
      <c r="C174" t="s">
        <v>394</v>
      </c>
      <c r="D174" t="s">
        <v>547</v>
      </c>
      <c r="E174" t="s">
        <v>372</v>
      </c>
      <c r="F174" t="s">
        <v>512</v>
      </c>
    </row>
    <row r="175" spans="1:6" ht="12.75">
      <c r="A175" t="s">
        <v>16</v>
      </c>
      <c r="B175">
        <v>1</v>
      </c>
      <c r="C175" t="s">
        <v>394</v>
      </c>
      <c r="D175" t="s">
        <v>451</v>
      </c>
      <c r="E175" t="s">
        <v>372</v>
      </c>
      <c r="F175" t="s">
        <v>512</v>
      </c>
    </row>
    <row r="176" spans="1:6" ht="12.75">
      <c r="A176" t="s">
        <v>16</v>
      </c>
      <c r="B176">
        <v>1</v>
      </c>
      <c r="C176" t="s">
        <v>394</v>
      </c>
      <c r="D176" t="s">
        <v>515</v>
      </c>
      <c r="E176" t="s">
        <v>365</v>
      </c>
      <c r="F176" t="s">
        <v>512</v>
      </c>
    </row>
    <row r="177" spans="1:6" ht="12.75">
      <c r="A177" t="s">
        <v>17</v>
      </c>
      <c r="B177">
        <v>1</v>
      </c>
      <c r="C177" t="s">
        <v>582</v>
      </c>
      <c r="D177" t="s">
        <v>499</v>
      </c>
      <c r="E177" t="s">
        <v>372</v>
      </c>
      <c r="F177" t="s">
        <v>558</v>
      </c>
    </row>
    <row r="178" spans="1:6" ht="12.75">
      <c r="A178" t="s">
        <v>17</v>
      </c>
      <c r="B178">
        <v>1</v>
      </c>
      <c r="C178" t="s">
        <v>397</v>
      </c>
      <c r="D178" t="s">
        <v>464</v>
      </c>
      <c r="E178" t="s">
        <v>365</v>
      </c>
      <c r="F178" t="s">
        <v>512</v>
      </c>
    </row>
    <row r="179" spans="1:6" ht="12.75">
      <c r="A179" t="s">
        <v>17</v>
      </c>
      <c r="B179">
        <v>1</v>
      </c>
      <c r="C179" t="s">
        <v>583</v>
      </c>
      <c r="D179" t="s">
        <v>584</v>
      </c>
      <c r="E179" t="s">
        <v>372</v>
      </c>
      <c r="F179" t="s">
        <v>558</v>
      </c>
    </row>
    <row r="180" spans="1:6" ht="12.75">
      <c r="A180" t="s">
        <v>398</v>
      </c>
      <c r="B180">
        <v>1</v>
      </c>
      <c r="C180" t="s">
        <v>399</v>
      </c>
      <c r="D180" t="s">
        <v>548</v>
      </c>
      <c r="E180" t="s">
        <v>414</v>
      </c>
      <c r="F180" t="s">
        <v>512</v>
      </c>
    </row>
    <row r="181" spans="1:6" ht="12.75">
      <c r="A181" t="s">
        <v>398</v>
      </c>
      <c r="B181">
        <v>1</v>
      </c>
      <c r="C181" t="s">
        <v>399</v>
      </c>
      <c r="D181" t="s">
        <v>585</v>
      </c>
      <c r="E181" t="s">
        <v>401</v>
      </c>
      <c r="F181" t="s">
        <v>558</v>
      </c>
    </row>
    <row r="182" spans="1:6" ht="12.75">
      <c r="A182" t="s">
        <v>18</v>
      </c>
      <c r="B182">
        <v>1</v>
      </c>
      <c r="C182" t="s">
        <v>8</v>
      </c>
      <c r="D182" t="s">
        <v>549</v>
      </c>
      <c r="E182" t="s">
        <v>372</v>
      </c>
      <c r="F182" t="s">
        <v>512</v>
      </c>
    </row>
    <row r="183" spans="1:6" ht="12.75">
      <c r="A183" t="s">
        <v>18</v>
      </c>
      <c r="B183">
        <v>1</v>
      </c>
      <c r="C183" t="s">
        <v>8</v>
      </c>
      <c r="D183" t="s">
        <v>550</v>
      </c>
      <c r="E183" t="s">
        <v>372</v>
      </c>
      <c r="F183" t="s">
        <v>512</v>
      </c>
    </row>
    <row r="184" spans="1:6" ht="12.75">
      <c r="A184" t="s">
        <v>18</v>
      </c>
      <c r="B184">
        <v>1</v>
      </c>
      <c r="C184" t="s">
        <v>8</v>
      </c>
      <c r="D184" t="s">
        <v>520</v>
      </c>
      <c r="E184" t="s">
        <v>372</v>
      </c>
      <c r="F184" t="s">
        <v>512</v>
      </c>
    </row>
    <row r="185" spans="1:6" ht="12.75">
      <c r="A185" t="s">
        <v>18</v>
      </c>
      <c r="B185">
        <v>1</v>
      </c>
      <c r="C185" t="s">
        <v>8</v>
      </c>
      <c r="D185" t="s">
        <v>522</v>
      </c>
      <c r="E185" t="s">
        <v>363</v>
      </c>
      <c r="F185" t="s">
        <v>512</v>
      </c>
    </row>
    <row r="186" spans="1:6" ht="12.75">
      <c r="A186" t="s">
        <v>18</v>
      </c>
      <c r="B186">
        <v>2</v>
      </c>
      <c r="C186" t="s">
        <v>8</v>
      </c>
      <c r="D186" t="s">
        <v>468</v>
      </c>
      <c r="E186" t="s">
        <v>363</v>
      </c>
      <c r="F186" t="s">
        <v>512</v>
      </c>
    </row>
    <row r="187" spans="1:6" ht="12.75">
      <c r="A187" t="s">
        <v>18</v>
      </c>
      <c r="B187">
        <v>1</v>
      </c>
      <c r="C187" t="s">
        <v>8</v>
      </c>
      <c r="D187" t="s">
        <v>586</v>
      </c>
      <c r="E187"/>
      <c r="F187" t="s">
        <v>558</v>
      </c>
    </row>
    <row r="188" spans="1:6" ht="12.75">
      <c r="A188" t="s">
        <v>18</v>
      </c>
      <c r="B188">
        <v>1</v>
      </c>
      <c r="C188" t="s">
        <v>8</v>
      </c>
      <c r="D188" t="s">
        <v>520</v>
      </c>
      <c r="E188" t="s">
        <v>372</v>
      </c>
      <c r="F188" t="s">
        <v>558</v>
      </c>
    </row>
    <row r="189" spans="1:6" ht="12.75">
      <c r="A189" t="s">
        <v>18</v>
      </c>
      <c r="B189">
        <v>1</v>
      </c>
      <c r="C189" t="s">
        <v>8</v>
      </c>
      <c r="D189" t="s">
        <v>562</v>
      </c>
      <c r="E189" t="s">
        <v>363</v>
      </c>
      <c r="F189" t="s">
        <v>558</v>
      </c>
    </row>
    <row r="190" spans="1:6" ht="12.75">
      <c r="A190" t="s">
        <v>18</v>
      </c>
      <c r="B190">
        <v>1</v>
      </c>
      <c r="C190" t="s">
        <v>8</v>
      </c>
      <c r="D190" t="s">
        <v>560</v>
      </c>
      <c r="E190" t="s">
        <v>363</v>
      </c>
      <c r="F190" t="s">
        <v>558</v>
      </c>
    </row>
    <row r="191" spans="1:6" ht="12.75">
      <c r="A191" t="s">
        <v>18</v>
      </c>
      <c r="B191">
        <v>1</v>
      </c>
      <c r="C191" t="s">
        <v>8</v>
      </c>
      <c r="D191" t="s">
        <v>586</v>
      </c>
      <c r="E191" t="s">
        <v>363</v>
      </c>
      <c r="F191" t="s">
        <v>558</v>
      </c>
    </row>
    <row r="192" spans="1:6" ht="12.75">
      <c r="A192" t="s">
        <v>18</v>
      </c>
      <c r="B192">
        <v>1</v>
      </c>
      <c r="C192" t="s">
        <v>8</v>
      </c>
      <c r="D192" t="s">
        <v>409</v>
      </c>
      <c r="E192" t="s">
        <v>363</v>
      </c>
      <c r="F192" t="s">
        <v>558</v>
      </c>
    </row>
    <row r="193" spans="1:6" ht="12.75">
      <c r="A193" t="s">
        <v>18</v>
      </c>
      <c r="B193">
        <v>1</v>
      </c>
      <c r="C193" t="s">
        <v>8</v>
      </c>
      <c r="D193" t="s">
        <v>472</v>
      </c>
      <c r="E193" t="s">
        <v>365</v>
      </c>
      <c r="F193" t="s">
        <v>558</v>
      </c>
    </row>
    <row r="194" spans="1:6" ht="12.75">
      <c r="A194" t="s">
        <v>18</v>
      </c>
      <c r="B194">
        <v>1</v>
      </c>
      <c r="C194" t="s">
        <v>471</v>
      </c>
      <c r="D194" t="s">
        <v>362</v>
      </c>
      <c r="E194"/>
      <c r="F194" t="s">
        <v>512</v>
      </c>
    </row>
    <row r="195" spans="1:6" ht="12.75">
      <c r="A195" t="s">
        <v>18</v>
      </c>
      <c r="B195">
        <v>1</v>
      </c>
      <c r="C195" t="s">
        <v>471</v>
      </c>
      <c r="D195" t="s">
        <v>362</v>
      </c>
      <c r="E195" t="s">
        <v>372</v>
      </c>
      <c r="F195" t="s">
        <v>512</v>
      </c>
    </row>
    <row r="196" spans="1:6" ht="12.75">
      <c r="A196" t="s">
        <v>18</v>
      </c>
      <c r="B196">
        <v>1</v>
      </c>
      <c r="C196" t="s">
        <v>471</v>
      </c>
      <c r="D196" t="s">
        <v>551</v>
      </c>
      <c r="E196" t="s">
        <v>370</v>
      </c>
      <c r="F196" t="s">
        <v>512</v>
      </c>
    </row>
    <row r="197" spans="1:6" ht="12.75">
      <c r="A197" t="s">
        <v>18</v>
      </c>
      <c r="B197">
        <v>1</v>
      </c>
      <c r="C197" t="s">
        <v>471</v>
      </c>
      <c r="D197" t="s">
        <v>552</v>
      </c>
      <c r="E197" t="s">
        <v>363</v>
      </c>
      <c r="F197" t="s">
        <v>512</v>
      </c>
    </row>
    <row r="198" spans="1:6" ht="12.75">
      <c r="A198" t="s">
        <v>18</v>
      </c>
      <c r="B198">
        <v>1</v>
      </c>
      <c r="C198" t="s">
        <v>471</v>
      </c>
      <c r="D198" t="s">
        <v>472</v>
      </c>
      <c r="E198" t="s">
        <v>363</v>
      </c>
      <c r="F198" t="s">
        <v>512</v>
      </c>
    </row>
    <row r="199" spans="1:6" ht="12.75">
      <c r="A199" t="s">
        <v>18</v>
      </c>
      <c r="B199">
        <v>1</v>
      </c>
      <c r="C199" t="s">
        <v>471</v>
      </c>
      <c r="D199" t="s">
        <v>587</v>
      </c>
      <c r="E199"/>
      <c r="F199" t="s">
        <v>558</v>
      </c>
    </row>
    <row r="200" spans="1:6" ht="12.75">
      <c r="A200" t="s">
        <v>18</v>
      </c>
      <c r="B200">
        <v>1</v>
      </c>
      <c r="C200" t="s">
        <v>412</v>
      </c>
      <c r="D200" t="s">
        <v>473</v>
      </c>
      <c r="E200"/>
      <c r="F200" t="s">
        <v>512</v>
      </c>
    </row>
    <row r="201" spans="1:6" ht="12.75">
      <c r="A201" t="s">
        <v>18</v>
      </c>
      <c r="B201">
        <v>1</v>
      </c>
      <c r="C201" t="s">
        <v>412</v>
      </c>
      <c r="D201" t="s">
        <v>553</v>
      </c>
      <c r="E201"/>
      <c r="F201" t="s">
        <v>512</v>
      </c>
    </row>
    <row r="202" spans="1:6" ht="12.75">
      <c r="A202" t="s">
        <v>18</v>
      </c>
      <c r="B202">
        <v>1</v>
      </c>
      <c r="C202" t="s">
        <v>412</v>
      </c>
      <c r="D202" t="s">
        <v>554</v>
      </c>
      <c r="E202"/>
      <c r="F202" t="s">
        <v>512</v>
      </c>
    </row>
    <row r="203" spans="1:6" ht="12.75">
      <c r="A203" t="s">
        <v>18</v>
      </c>
      <c r="B203">
        <v>1</v>
      </c>
      <c r="C203" t="s">
        <v>412</v>
      </c>
      <c r="D203" t="s">
        <v>554</v>
      </c>
      <c r="E203" t="s">
        <v>372</v>
      </c>
      <c r="F203" t="s">
        <v>512</v>
      </c>
    </row>
    <row r="204" spans="1:6" ht="12.75">
      <c r="A204" t="s">
        <v>18</v>
      </c>
      <c r="B204">
        <v>1</v>
      </c>
      <c r="C204" t="s">
        <v>412</v>
      </c>
      <c r="D204" t="s">
        <v>555</v>
      </c>
      <c r="E204" t="s">
        <v>372</v>
      </c>
      <c r="F204" t="s">
        <v>512</v>
      </c>
    </row>
    <row r="205" spans="1:6" ht="12.75">
      <c r="A205" t="s">
        <v>18</v>
      </c>
      <c r="B205">
        <v>1</v>
      </c>
      <c r="C205" t="s">
        <v>556</v>
      </c>
      <c r="D205"/>
      <c r="E205" t="s">
        <v>372</v>
      </c>
      <c r="F205" t="s">
        <v>512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August  2009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18" t="s">
        <v>86</v>
      </c>
      <c r="D1" s="63" t="s">
        <v>155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156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113">
        <v>10</v>
      </c>
      <c r="D4" s="114">
        <v>3</v>
      </c>
      <c r="E4" s="115">
        <f>SUM(C4:D4)</f>
        <v>13</v>
      </c>
      <c r="F4" s="27">
        <v>13</v>
      </c>
      <c r="G4" s="35">
        <f>SUM(E4-F4)</f>
        <v>0</v>
      </c>
      <c r="H4" t="s">
        <v>42</v>
      </c>
      <c r="I4" s="18" t="s">
        <v>265</v>
      </c>
      <c r="J4" s="1" t="s">
        <v>263</v>
      </c>
      <c r="K4" s="98">
        <v>5162.35</v>
      </c>
      <c r="L4" t="s">
        <v>65</v>
      </c>
    </row>
    <row r="5" spans="1:12" ht="12.75">
      <c r="A5" s="18" t="s">
        <v>262</v>
      </c>
      <c r="B5" t="s">
        <v>284</v>
      </c>
      <c r="C5" s="113">
        <v>6</v>
      </c>
      <c r="D5" s="114">
        <v>2</v>
      </c>
      <c r="E5" s="115">
        <f aca="true" t="shared" si="0" ref="E5:E10">SUM(C5:D5)</f>
        <v>8</v>
      </c>
      <c r="F5" s="112">
        <v>8</v>
      </c>
      <c r="G5" s="35">
        <f>SUM(E5-F5)</f>
        <v>0</v>
      </c>
      <c r="H5" t="s">
        <v>43</v>
      </c>
      <c r="I5" s="18" t="s">
        <v>266</v>
      </c>
      <c r="J5" s="1" t="s">
        <v>264</v>
      </c>
      <c r="K5" s="98">
        <v>4131</v>
      </c>
      <c r="L5" t="s">
        <v>65</v>
      </c>
    </row>
    <row r="6" spans="1:12" ht="12.75">
      <c r="A6" s="18" t="s">
        <v>6</v>
      </c>
      <c r="B6" t="s">
        <v>285</v>
      </c>
      <c r="C6" s="113">
        <v>2</v>
      </c>
      <c r="D6" s="114">
        <v>5</v>
      </c>
      <c r="E6" s="115">
        <f t="shared" si="0"/>
        <v>7</v>
      </c>
      <c r="F6" s="27">
        <v>8</v>
      </c>
      <c r="G6" s="35">
        <f>SUM(E6-F6)</f>
        <v>-1</v>
      </c>
      <c r="H6" t="s">
        <v>42</v>
      </c>
      <c r="I6" s="18" t="s">
        <v>109</v>
      </c>
      <c r="J6" s="1" t="s">
        <v>32</v>
      </c>
      <c r="K6" s="98">
        <v>1175.4</v>
      </c>
      <c r="L6" t="s">
        <v>65</v>
      </c>
    </row>
    <row r="7" spans="1:12" ht="12.75">
      <c r="A7" s="18" t="s">
        <v>7</v>
      </c>
      <c r="B7" t="s">
        <v>286</v>
      </c>
      <c r="C7" s="113"/>
      <c r="D7" s="114">
        <v>2</v>
      </c>
      <c r="E7" s="115">
        <f t="shared" si="0"/>
        <v>2</v>
      </c>
      <c r="F7" s="27">
        <v>6</v>
      </c>
      <c r="G7" s="35">
        <f>SUM(E7+E8+E10-F7)</f>
        <v>3</v>
      </c>
      <c r="H7" t="s">
        <v>43</v>
      </c>
      <c r="I7" s="18" t="s">
        <v>110</v>
      </c>
      <c r="J7" s="1" t="s">
        <v>116</v>
      </c>
      <c r="K7" s="98"/>
      <c r="L7" t="s">
        <v>65</v>
      </c>
    </row>
    <row r="8" spans="1:12" ht="12.75">
      <c r="A8" s="18" t="s">
        <v>7</v>
      </c>
      <c r="B8" t="s">
        <v>287</v>
      </c>
      <c r="C8" s="113">
        <v>1</v>
      </c>
      <c r="D8" s="114">
        <v>6</v>
      </c>
      <c r="E8" s="115">
        <f t="shared" si="0"/>
        <v>7</v>
      </c>
      <c r="F8" s="88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98">
        <v>16926.77</v>
      </c>
      <c r="L8" t="s">
        <v>65</v>
      </c>
    </row>
    <row r="9" spans="1:12" ht="12.75">
      <c r="A9" s="18" t="s">
        <v>51</v>
      </c>
      <c r="B9" t="s">
        <v>52</v>
      </c>
      <c r="C9" s="113">
        <v>2</v>
      </c>
      <c r="D9" s="114">
        <v>5</v>
      </c>
      <c r="E9" s="115">
        <f t="shared" si="0"/>
        <v>7</v>
      </c>
      <c r="F9" s="27">
        <v>4</v>
      </c>
      <c r="G9" s="35">
        <f>SUM(E9-F9)</f>
        <v>3</v>
      </c>
      <c r="H9" t="s">
        <v>42</v>
      </c>
      <c r="I9" s="18" t="s">
        <v>111</v>
      </c>
      <c r="J9" s="1" t="s">
        <v>53</v>
      </c>
      <c r="K9" s="98">
        <v>14484</v>
      </c>
      <c r="L9" t="s">
        <v>65</v>
      </c>
    </row>
    <row r="10" spans="1:12" ht="12.75">
      <c r="A10" s="18" t="s">
        <v>61</v>
      </c>
      <c r="B10" t="s">
        <v>288</v>
      </c>
      <c r="C10" s="113"/>
      <c r="D10" s="114"/>
      <c r="E10" s="115">
        <f t="shared" si="0"/>
        <v>0</v>
      </c>
      <c r="F10" s="88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5" t="s">
        <v>120</v>
      </c>
      <c r="D11" s="115" t="s">
        <v>120</v>
      </c>
      <c r="E11" s="115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130</v>
      </c>
      <c r="B12" t="s">
        <v>8</v>
      </c>
      <c r="C12" s="113">
        <v>12</v>
      </c>
      <c r="D12" s="114">
        <v>5</v>
      </c>
      <c r="E12" s="115">
        <f aca="true" t="shared" si="1" ref="E12:E23">SUM(C12:D12)</f>
        <v>17</v>
      </c>
      <c r="F12" s="88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98">
        <v>2333.29</v>
      </c>
      <c r="L12" t="s">
        <v>65</v>
      </c>
    </row>
    <row r="13" spans="1:12" ht="12.75">
      <c r="A13" s="18" t="s">
        <v>130</v>
      </c>
      <c r="B13" t="s">
        <v>317</v>
      </c>
      <c r="C13" s="113"/>
      <c r="D13" s="114"/>
      <c r="E13" s="115">
        <f t="shared" si="1"/>
        <v>0</v>
      </c>
      <c r="F13" s="88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98"/>
      <c r="L13" t="s">
        <v>65</v>
      </c>
    </row>
    <row r="14" spans="1:12" ht="12.75">
      <c r="A14" s="18" t="s">
        <v>9</v>
      </c>
      <c r="B14" t="s">
        <v>10</v>
      </c>
      <c r="C14" s="113">
        <v>9</v>
      </c>
      <c r="D14" s="114">
        <v>1</v>
      </c>
      <c r="E14" s="115">
        <f t="shared" si="1"/>
        <v>10</v>
      </c>
      <c r="F14" s="27">
        <v>83</v>
      </c>
      <c r="G14" s="35">
        <f>SUM(E14+E15+E16+E19+E51-F14)</f>
        <v>-21</v>
      </c>
      <c r="H14" t="s">
        <v>42</v>
      </c>
      <c r="I14" s="18" t="s">
        <v>186</v>
      </c>
      <c r="J14" s="1" t="s">
        <v>19</v>
      </c>
      <c r="K14" s="98">
        <v>6472.46</v>
      </c>
      <c r="L14" t="s">
        <v>65</v>
      </c>
    </row>
    <row r="15" spans="1:12" ht="12.75">
      <c r="A15" s="18" t="s">
        <v>11</v>
      </c>
      <c r="B15" t="s">
        <v>292</v>
      </c>
      <c r="C15" s="113">
        <v>5</v>
      </c>
      <c r="D15" s="114">
        <v>3</v>
      </c>
      <c r="E15" s="115">
        <f t="shared" si="1"/>
        <v>8</v>
      </c>
      <c r="F15" s="88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98">
        <v>11329.84</v>
      </c>
      <c r="L15" t="s">
        <v>65</v>
      </c>
    </row>
    <row r="16" spans="1:12" ht="12.75">
      <c r="A16" s="18" t="s">
        <v>12</v>
      </c>
      <c r="B16" t="s">
        <v>13</v>
      </c>
      <c r="C16" s="113">
        <v>25</v>
      </c>
      <c r="D16" s="114">
        <v>19</v>
      </c>
      <c r="E16" s="115">
        <f t="shared" si="1"/>
        <v>44</v>
      </c>
      <c r="F16" s="88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98">
        <v>26928.14</v>
      </c>
      <c r="L16" t="s">
        <v>65</v>
      </c>
    </row>
    <row r="17" spans="1:12" ht="12.75">
      <c r="A17" s="18" t="s">
        <v>130</v>
      </c>
      <c r="B17" t="s">
        <v>310</v>
      </c>
      <c r="C17" s="116">
        <v>1</v>
      </c>
      <c r="D17" s="114"/>
      <c r="E17" s="115">
        <f t="shared" si="1"/>
        <v>1</v>
      </c>
      <c r="F17" s="88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98">
        <v>897.94</v>
      </c>
      <c r="L17" t="s">
        <v>65</v>
      </c>
    </row>
    <row r="18" spans="1:12" ht="12.75">
      <c r="A18" s="18" t="s">
        <v>130</v>
      </c>
      <c r="B18" t="s">
        <v>311</v>
      </c>
      <c r="C18" s="113"/>
      <c r="D18" s="114"/>
      <c r="E18" s="115">
        <f t="shared" si="1"/>
        <v>0</v>
      </c>
      <c r="F18" s="88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98"/>
      <c r="L18" t="s">
        <v>65</v>
      </c>
    </row>
    <row r="19" spans="1:12" ht="12.75">
      <c r="A19" s="18" t="s">
        <v>130</v>
      </c>
      <c r="B19" t="s">
        <v>293</v>
      </c>
      <c r="C19" s="113"/>
      <c r="D19" s="114"/>
      <c r="E19" s="115">
        <f t="shared" si="1"/>
        <v>0</v>
      </c>
      <c r="F19" s="88" t="s">
        <v>218</v>
      </c>
      <c r="G19" s="35" t="s">
        <v>220</v>
      </c>
      <c r="H19" t="s">
        <v>42</v>
      </c>
      <c r="I19" s="18" t="s">
        <v>186</v>
      </c>
      <c r="J19" s="1" t="s">
        <v>318</v>
      </c>
      <c r="K19" s="98"/>
      <c r="L19" t="s">
        <v>65</v>
      </c>
    </row>
    <row r="20" spans="1:12" ht="12.75">
      <c r="A20" s="18" t="s">
        <v>130</v>
      </c>
      <c r="B20" t="s">
        <v>312</v>
      </c>
      <c r="C20" s="31">
        <v>2</v>
      </c>
      <c r="D20" s="50"/>
      <c r="E20" s="115">
        <f t="shared" si="1"/>
        <v>2</v>
      </c>
      <c r="F20" s="88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98">
        <v>1276.02</v>
      </c>
      <c r="L20" t="s">
        <v>65</v>
      </c>
    </row>
    <row r="21" spans="1:12" ht="12.75">
      <c r="A21" s="18" t="s">
        <v>130</v>
      </c>
      <c r="B21" t="s">
        <v>316</v>
      </c>
      <c r="C21" s="113"/>
      <c r="D21" s="114"/>
      <c r="E21" s="115">
        <f t="shared" si="1"/>
        <v>0</v>
      </c>
      <c r="F21" s="88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98"/>
      <c r="L21" t="s">
        <v>65</v>
      </c>
    </row>
    <row r="22" spans="1:12" ht="12.75">
      <c r="A22" s="18" t="s">
        <v>130</v>
      </c>
      <c r="B22" t="s">
        <v>309</v>
      </c>
      <c r="C22" s="113"/>
      <c r="D22" s="114"/>
      <c r="E22" s="115">
        <f t="shared" si="1"/>
        <v>0</v>
      </c>
      <c r="F22" s="112"/>
      <c r="G22" s="35">
        <f>SUM(E22-F22)</f>
        <v>0</v>
      </c>
      <c r="H22" t="s">
        <v>43</v>
      </c>
      <c r="I22" s="18" t="s">
        <v>282</v>
      </c>
      <c r="J22" s="1" t="s">
        <v>178</v>
      </c>
      <c r="K22" s="98"/>
      <c r="L22" t="s">
        <v>65</v>
      </c>
    </row>
    <row r="23" spans="1:12" ht="12.75">
      <c r="A23" s="18" t="s">
        <v>131</v>
      </c>
      <c r="B23" t="s">
        <v>326</v>
      </c>
      <c r="C23" s="113"/>
      <c r="D23" s="114"/>
      <c r="E23" s="115">
        <f t="shared" si="1"/>
        <v>0</v>
      </c>
      <c r="F23" s="112"/>
      <c r="G23" s="35">
        <f>SUM(E23-F23)</f>
        <v>0</v>
      </c>
      <c r="H23" t="s">
        <v>42</v>
      </c>
      <c r="I23" s="18" t="s">
        <v>165</v>
      </c>
      <c r="J23" s="1" t="s">
        <v>132</v>
      </c>
      <c r="K23" s="98"/>
      <c r="L23" t="s">
        <v>65</v>
      </c>
    </row>
    <row r="24" spans="1:11" ht="12.75">
      <c r="A24" s="18"/>
      <c r="C24" s="115" t="s">
        <v>120</v>
      </c>
      <c r="D24" s="115" t="s">
        <v>120</v>
      </c>
      <c r="E24" s="115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140</v>
      </c>
      <c r="C25" s="113">
        <v>11</v>
      </c>
      <c r="D25" s="114">
        <v>3</v>
      </c>
      <c r="E25" s="115">
        <f>SUM(C25:D25)</f>
        <v>14</v>
      </c>
      <c r="F25" s="27">
        <v>14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8">
        <v>25765.98</v>
      </c>
      <c r="L25" t="s">
        <v>65</v>
      </c>
    </row>
    <row r="26" spans="1:12" ht="12.75">
      <c r="A26" s="18" t="s">
        <v>14</v>
      </c>
      <c r="B26" t="s">
        <v>168</v>
      </c>
      <c r="C26" s="115" t="s">
        <v>119</v>
      </c>
      <c r="D26" s="115" t="s">
        <v>119</v>
      </c>
      <c r="E26" s="115" t="s">
        <v>119</v>
      </c>
      <c r="F26" s="88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98"/>
      <c r="L26" t="s">
        <v>65</v>
      </c>
    </row>
    <row r="27" spans="1:12" ht="12.75">
      <c r="A27" s="18" t="s">
        <v>14</v>
      </c>
      <c r="B27" t="s">
        <v>169</v>
      </c>
      <c r="C27" s="115" t="s">
        <v>119</v>
      </c>
      <c r="D27" s="115" t="s">
        <v>119</v>
      </c>
      <c r="E27" s="115" t="s">
        <v>119</v>
      </c>
      <c r="F27" s="88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113"/>
      <c r="D28" s="114"/>
      <c r="E28" s="115">
        <f>SUM(C28:D28)</f>
        <v>0</v>
      </c>
      <c r="F28" s="88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98"/>
      <c r="L28" t="s">
        <v>65</v>
      </c>
    </row>
    <row r="29" spans="1:11" ht="12.75">
      <c r="A29" s="18"/>
      <c r="C29" s="115" t="s">
        <v>120</v>
      </c>
      <c r="D29" s="115" t="s">
        <v>120</v>
      </c>
      <c r="E29" s="115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141</v>
      </c>
      <c r="C30" s="113">
        <v>9</v>
      </c>
      <c r="D30" s="114">
        <v>5</v>
      </c>
      <c r="E30" s="115">
        <f aca="true" t="shared" si="2" ref="E30:E35">SUM(C30:D30)</f>
        <v>14</v>
      </c>
      <c r="F30" s="27">
        <v>27</v>
      </c>
      <c r="G30" s="35">
        <f>SUM(E30+E31+E32+E33+E34+E35-F30)</f>
        <v>0</v>
      </c>
      <c r="H30" t="s">
        <v>43</v>
      </c>
      <c r="I30" s="18" t="s">
        <v>114</v>
      </c>
      <c r="J30" s="1" t="s">
        <v>33</v>
      </c>
      <c r="K30" s="98">
        <v>11470.31</v>
      </c>
      <c r="L30" t="s">
        <v>65</v>
      </c>
    </row>
    <row r="31" spans="1:12" ht="12.75">
      <c r="A31" s="18" t="s">
        <v>15</v>
      </c>
      <c r="B31" t="s">
        <v>170</v>
      </c>
      <c r="C31" s="113">
        <v>7</v>
      </c>
      <c r="D31" s="114">
        <v>5</v>
      </c>
      <c r="E31" s="115">
        <f t="shared" si="2"/>
        <v>12</v>
      </c>
      <c r="F31" s="88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98">
        <v>11290.79</v>
      </c>
      <c r="L31" t="s">
        <v>65</v>
      </c>
    </row>
    <row r="32" spans="1:12" ht="12.75">
      <c r="A32" s="18" t="s">
        <v>15</v>
      </c>
      <c r="B32" s="37" t="s">
        <v>323</v>
      </c>
      <c r="C32" s="113"/>
      <c r="D32" s="114"/>
      <c r="E32" s="115">
        <f t="shared" si="2"/>
        <v>0</v>
      </c>
      <c r="F32" s="88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98">
        <v>2876.94</v>
      </c>
      <c r="L32" t="s">
        <v>65</v>
      </c>
    </row>
    <row r="33" spans="1:12" ht="12.75">
      <c r="A33" s="18" t="s">
        <v>15</v>
      </c>
      <c r="B33" t="s">
        <v>324</v>
      </c>
      <c r="C33" s="113">
        <v>1</v>
      </c>
      <c r="D33" s="114"/>
      <c r="E33" s="115">
        <f t="shared" si="2"/>
        <v>1</v>
      </c>
      <c r="F33" s="88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98">
        <v>389</v>
      </c>
      <c r="L33" t="s">
        <v>65</v>
      </c>
    </row>
    <row r="34" spans="1:12" ht="12.75">
      <c r="A34" s="18" t="s">
        <v>15</v>
      </c>
      <c r="B34" s="37" t="s">
        <v>173</v>
      </c>
      <c r="C34" s="113"/>
      <c r="D34" s="114"/>
      <c r="E34" s="115">
        <f t="shared" si="2"/>
        <v>0</v>
      </c>
      <c r="F34" s="88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98">
        <v>1606.97</v>
      </c>
      <c r="L34" t="s">
        <v>65</v>
      </c>
    </row>
    <row r="35" spans="1:12" ht="12.75">
      <c r="A35" s="18" t="s">
        <v>15</v>
      </c>
      <c r="B35" s="37" t="s">
        <v>172</v>
      </c>
      <c r="C35" s="113"/>
      <c r="D35" s="114"/>
      <c r="E35" s="115">
        <f t="shared" si="2"/>
        <v>0</v>
      </c>
      <c r="F35" s="88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5" t="s">
        <v>119</v>
      </c>
      <c r="D36" s="115" t="s">
        <v>119</v>
      </c>
      <c r="E36" s="115" t="s">
        <v>119</v>
      </c>
      <c r="F36" s="88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98">
        <v>3360.77</v>
      </c>
      <c r="L36" t="s">
        <v>65</v>
      </c>
    </row>
    <row r="37" spans="1:12" ht="12.75">
      <c r="A37" s="18" t="s">
        <v>15</v>
      </c>
      <c r="B37" t="s">
        <v>133</v>
      </c>
      <c r="C37" s="115" t="s">
        <v>119</v>
      </c>
      <c r="D37" s="115" t="s">
        <v>119</v>
      </c>
      <c r="E37" s="115" t="s">
        <v>119</v>
      </c>
      <c r="F37" s="88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98">
        <v>180.12</v>
      </c>
      <c r="L37" t="s">
        <v>65</v>
      </c>
    </row>
    <row r="38" spans="1:12" ht="12.75">
      <c r="A38" s="18" t="s">
        <v>15</v>
      </c>
      <c r="B38" t="s">
        <v>135</v>
      </c>
      <c r="C38" s="115" t="s">
        <v>119</v>
      </c>
      <c r="D38" s="115" t="s">
        <v>119</v>
      </c>
      <c r="E38" s="115" t="s">
        <v>119</v>
      </c>
      <c r="F38" s="88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98">
        <v>19.8</v>
      </c>
      <c r="L38" t="s">
        <v>65</v>
      </c>
    </row>
    <row r="39" spans="1:11" ht="12.75">
      <c r="A39" s="18"/>
      <c r="C39" s="115" t="s">
        <v>120</v>
      </c>
      <c r="D39" s="115" t="s">
        <v>120</v>
      </c>
      <c r="E39" s="115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331</v>
      </c>
      <c r="C40" s="113">
        <v>2</v>
      </c>
      <c r="D40" s="114">
        <v>2</v>
      </c>
      <c r="E40" s="115">
        <f aca="true" t="shared" si="3" ref="E40:E53">SUM(C40:D40)</f>
        <v>4</v>
      </c>
      <c r="F40" s="112">
        <v>6</v>
      </c>
      <c r="G40" s="35">
        <f>SUM(E40+E44+E61-F40)</f>
        <v>-2</v>
      </c>
      <c r="H40" t="s">
        <v>43</v>
      </c>
      <c r="I40" s="18" t="s">
        <v>257</v>
      </c>
      <c r="J40" s="1" t="s">
        <v>118</v>
      </c>
      <c r="K40" s="98">
        <v>30962.82</v>
      </c>
      <c r="L40" t="s">
        <v>65</v>
      </c>
    </row>
    <row r="41" spans="1:12" ht="12.75">
      <c r="A41" s="18" t="s">
        <v>16</v>
      </c>
      <c r="B41" t="s">
        <v>332</v>
      </c>
      <c r="C41" s="113">
        <v>1</v>
      </c>
      <c r="D41" s="114"/>
      <c r="E41" s="115">
        <f t="shared" si="3"/>
        <v>1</v>
      </c>
      <c r="F41" s="112">
        <v>1</v>
      </c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333</v>
      </c>
      <c r="C42" s="113"/>
      <c r="D42" s="114">
        <v>2</v>
      </c>
      <c r="E42" s="115">
        <f t="shared" si="3"/>
        <v>2</v>
      </c>
      <c r="F42" s="112">
        <v>2</v>
      </c>
      <c r="G42" s="35">
        <f>SUM(E42+E59-F42)</f>
        <v>0</v>
      </c>
      <c r="H42" t="s">
        <v>43</v>
      </c>
      <c r="I42" s="18" t="s">
        <v>267</v>
      </c>
      <c r="J42" s="1" t="s">
        <v>27</v>
      </c>
      <c r="K42" s="98">
        <v>15448.18</v>
      </c>
      <c r="L42" t="s">
        <v>65</v>
      </c>
    </row>
    <row r="43" spans="1:12" ht="12.75">
      <c r="A43" s="18" t="s">
        <v>16</v>
      </c>
      <c r="B43" t="s">
        <v>336</v>
      </c>
      <c r="C43" s="113">
        <v>5</v>
      </c>
      <c r="D43" s="114">
        <v>6</v>
      </c>
      <c r="E43" s="115">
        <f t="shared" si="3"/>
        <v>11</v>
      </c>
      <c r="F43" s="112">
        <v>28</v>
      </c>
      <c r="G43" s="143">
        <f>SUM(E43+E46+E56+E57-F43)</f>
        <v>0</v>
      </c>
      <c r="H43" t="s">
        <v>43</v>
      </c>
      <c r="I43" s="18" t="s">
        <v>268</v>
      </c>
      <c r="J43" s="1" t="s">
        <v>28</v>
      </c>
      <c r="K43" s="98">
        <v>30070.65</v>
      </c>
      <c r="L43" t="s">
        <v>65</v>
      </c>
    </row>
    <row r="44" spans="1:12" ht="12.75">
      <c r="A44" s="18" t="s">
        <v>16</v>
      </c>
      <c r="B44" t="s">
        <v>337</v>
      </c>
      <c r="C44" s="113"/>
      <c r="D44" s="114"/>
      <c r="E44" s="115">
        <f t="shared" si="3"/>
        <v>0</v>
      </c>
      <c r="F44" s="88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335</v>
      </c>
      <c r="C45" s="113">
        <v>1</v>
      </c>
      <c r="D45" s="114">
        <v>1</v>
      </c>
      <c r="E45" s="115">
        <f t="shared" si="3"/>
        <v>2</v>
      </c>
      <c r="F45" s="112">
        <v>2</v>
      </c>
      <c r="G45" s="35">
        <f>SUM(E45+E58-F45)</f>
        <v>0</v>
      </c>
      <c r="H45" t="s">
        <v>43</v>
      </c>
      <c r="I45" s="18" t="s">
        <v>269</v>
      </c>
      <c r="J45" s="1" t="s">
        <v>29</v>
      </c>
      <c r="K45" s="98">
        <v>4263.66</v>
      </c>
      <c r="L45" t="s">
        <v>65</v>
      </c>
    </row>
    <row r="46" spans="1:12" ht="12.75">
      <c r="A46" s="18" t="s">
        <v>16</v>
      </c>
      <c r="B46" t="s">
        <v>338</v>
      </c>
      <c r="C46" s="113">
        <v>11</v>
      </c>
      <c r="D46" s="114">
        <v>4</v>
      </c>
      <c r="E46" s="115">
        <f t="shared" si="3"/>
        <v>15</v>
      </c>
      <c r="F46" s="88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98">
        <v>59556.08</v>
      </c>
      <c r="L46" t="s">
        <v>65</v>
      </c>
    </row>
    <row r="47" spans="1:12" ht="12.75">
      <c r="A47" s="18" t="s">
        <v>16</v>
      </c>
      <c r="B47" t="s">
        <v>339</v>
      </c>
      <c r="C47" s="113">
        <v>14</v>
      </c>
      <c r="D47" s="114">
        <v>7</v>
      </c>
      <c r="E47" s="115">
        <f t="shared" si="3"/>
        <v>21</v>
      </c>
      <c r="F47" s="27">
        <v>20</v>
      </c>
      <c r="G47" s="35">
        <f>SUM(E47-F47)</f>
        <v>1</v>
      </c>
      <c r="H47" t="s">
        <v>43</v>
      </c>
      <c r="I47" s="18" t="s">
        <v>270</v>
      </c>
      <c r="J47" s="1" t="s">
        <v>179</v>
      </c>
      <c r="K47" s="98">
        <v>59485.68</v>
      </c>
      <c r="L47" t="s">
        <v>65</v>
      </c>
    </row>
    <row r="48" spans="1:12" ht="12.75">
      <c r="A48" s="18" t="s">
        <v>16</v>
      </c>
      <c r="B48" t="s">
        <v>340</v>
      </c>
      <c r="C48" s="113">
        <v>4</v>
      </c>
      <c r="D48" s="114">
        <v>2</v>
      </c>
      <c r="E48" s="115">
        <f t="shared" si="3"/>
        <v>6</v>
      </c>
      <c r="F48" s="112">
        <v>6</v>
      </c>
      <c r="G48" s="35">
        <f aca="true" t="shared" si="4" ref="G48:G53">SUM(E48-F48)</f>
        <v>0</v>
      </c>
      <c r="H48" t="s">
        <v>43</v>
      </c>
      <c r="I48" s="18" t="s">
        <v>271</v>
      </c>
      <c r="J48" s="1" t="s">
        <v>180</v>
      </c>
      <c r="K48" s="98"/>
      <c r="L48" t="s">
        <v>65</v>
      </c>
    </row>
    <row r="49" spans="1:12" ht="12.75">
      <c r="A49" s="18" t="s">
        <v>16</v>
      </c>
      <c r="B49" t="s">
        <v>341</v>
      </c>
      <c r="C49" s="113">
        <v>2</v>
      </c>
      <c r="D49" s="114">
        <v>4</v>
      </c>
      <c r="E49" s="115">
        <f t="shared" si="3"/>
        <v>6</v>
      </c>
      <c r="F49" s="112">
        <v>6</v>
      </c>
      <c r="G49" s="35">
        <f t="shared" si="4"/>
        <v>0</v>
      </c>
      <c r="H49" t="s">
        <v>43</v>
      </c>
      <c r="I49" s="18" t="s">
        <v>272</v>
      </c>
      <c r="J49" s="1" t="s">
        <v>181</v>
      </c>
      <c r="K49" s="98">
        <v>11557.73</v>
      </c>
      <c r="L49" t="s">
        <v>65</v>
      </c>
    </row>
    <row r="50" spans="1:12" ht="12.75">
      <c r="A50" s="18" t="s">
        <v>16</v>
      </c>
      <c r="B50" t="s">
        <v>342</v>
      </c>
      <c r="C50" s="113">
        <v>9</v>
      </c>
      <c r="D50" s="114">
        <v>6</v>
      </c>
      <c r="E50" s="115">
        <f t="shared" si="3"/>
        <v>15</v>
      </c>
      <c r="F50" s="112">
        <v>15</v>
      </c>
      <c r="G50" s="35">
        <f t="shared" si="4"/>
        <v>0</v>
      </c>
      <c r="H50" t="s">
        <v>43</v>
      </c>
      <c r="I50" s="18" t="s">
        <v>273</v>
      </c>
      <c r="J50" s="1" t="s">
        <v>182</v>
      </c>
      <c r="K50" s="98">
        <v>28527.74</v>
      </c>
      <c r="L50" t="s">
        <v>65</v>
      </c>
    </row>
    <row r="51" spans="1:12" ht="12.75">
      <c r="A51" s="18" t="s">
        <v>17</v>
      </c>
      <c r="B51" t="s">
        <v>174</v>
      </c>
      <c r="C51" s="113"/>
      <c r="D51" s="114"/>
      <c r="E51" s="115">
        <f t="shared" si="3"/>
        <v>0</v>
      </c>
      <c r="F51" s="88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319</v>
      </c>
      <c r="C52" s="116">
        <v>2</v>
      </c>
      <c r="D52" s="114"/>
      <c r="E52" s="115">
        <f t="shared" si="3"/>
        <v>2</v>
      </c>
      <c r="F52" s="27"/>
      <c r="G52" s="35">
        <f t="shared" si="4"/>
        <v>2</v>
      </c>
      <c r="H52" t="s">
        <v>43</v>
      </c>
      <c r="I52" s="147" t="s">
        <v>274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185</v>
      </c>
      <c r="C53" s="113"/>
      <c r="D53" s="114">
        <v>1</v>
      </c>
      <c r="E53" s="115">
        <f t="shared" si="3"/>
        <v>1</v>
      </c>
      <c r="F53" s="112">
        <v>1</v>
      </c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98">
        <v>701.87</v>
      </c>
      <c r="L53" t="s">
        <v>65</v>
      </c>
    </row>
    <row r="54" spans="1:11" ht="12.75">
      <c r="A54" s="18"/>
      <c r="C54" s="115" t="s">
        <v>120</v>
      </c>
      <c r="D54" s="115" t="s">
        <v>120</v>
      </c>
      <c r="E54" s="115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113">
        <v>10</v>
      </c>
      <c r="D55" s="114">
        <v>2</v>
      </c>
      <c r="E55" s="115">
        <f aca="true" t="shared" si="5" ref="E55:E65">SUM(C55:D55)</f>
        <v>12</v>
      </c>
      <c r="F55" s="27">
        <v>48</v>
      </c>
      <c r="G55" s="143">
        <f>SUM(E55+E12+E13+E17+E18+E20+E62+E63-F55)</f>
        <v>2</v>
      </c>
      <c r="H55" t="s">
        <v>42</v>
      </c>
      <c r="I55" s="18" t="s">
        <v>112</v>
      </c>
      <c r="J55" s="1" t="s">
        <v>117</v>
      </c>
      <c r="K55" s="98">
        <v>1486.36</v>
      </c>
      <c r="L55" t="s">
        <v>65</v>
      </c>
    </row>
    <row r="56" spans="1:12" ht="12.75">
      <c r="A56" s="18" t="s">
        <v>18</v>
      </c>
      <c r="B56" t="s">
        <v>343</v>
      </c>
      <c r="C56" s="113">
        <v>2</v>
      </c>
      <c r="D56" s="114"/>
      <c r="E56" s="115">
        <f t="shared" si="5"/>
        <v>2</v>
      </c>
      <c r="F56" s="88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98">
        <v>8964.2</v>
      </c>
      <c r="L56" t="s">
        <v>65</v>
      </c>
    </row>
    <row r="57" spans="1:12" ht="12.75">
      <c r="A57" s="18" t="s">
        <v>18</v>
      </c>
      <c r="B57" t="s">
        <v>334</v>
      </c>
      <c r="C57" s="113"/>
      <c r="D57" s="114"/>
      <c r="E57" s="115">
        <f t="shared" si="5"/>
        <v>0</v>
      </c>
      <c r="F57" s="88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98"/>
      <c r="L57" t="s">
        <v>65</v>
      </c>
    </row>
    <row r="58" spans="1:12" ht="12.75">
      <c r="A58" s="18" t="s">
        <v>18</v>
      </c>
      <c r="B58" t="s">
        <v>344</v>
      </c>
      <c r="C58" s="113"/>
      <c r="D58" s="114"/>
      <c r="E58" s="115">
        <f t="shared" si="5"/>
        <v>0</v>
      </c>
      <c r="F58" s="88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98"/>
      <c r="L58" t="s">
        <v>65</v>
      </c>
    </row>
    <row r="59" spans="1:12" ht="12.75">
      <c r="A59" s="18" t="s">
        <v>18</v>
      </c>
      <c r="B59" t="s">
        <v>333</v>
      </c>
      <c r="C59" s="113"/>
      <c r="D59" s="114"/>
      <c r="E59" s="115">
        <f t="shared" si="5"/>
        <v>0</v>
      </c>
      <c r="F59" s="88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98"/>
      <c r="L59" t="s">
        <v>65</v>
      </c>
    </row>
    <row r="60" spans="1:12" ht="12.75">
      <c r="A60" s="18" t="s">
        <v>18</v>
      </c>
      <c r="B60" t="s">
        <v>345</v>
      </c>
      <c r="C60" s="113"/>
      <c r="D60" s="114"/>
      <c r="E60" s="115">
        <f t="shared" si="5"/>
        <v>0</v>
      </c>
      <c r="F60" s="88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98"/>
      <c r="L60" t="s">
        <v>65</v>
      </c>
    </row>
    <row r="61" spans="1:12" ht="12.75">
      <c r="A61" s="18" t="s">
        <v>18</v>
      </c>
      <c r="B61" t="s">
        <v>346</v>
      </c>
      <c r="C61" s="113"/>
      <c r="D61" s="114"/>
      <c r="E61" s="115">
        <f t="shared" si="5"/>
        <v>0</v>
      </c>
      <c r="F61" s="88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98"/>
      <c r="L61" t="s">
        <v>65</v>
      </c>
    </row>
    <row r="62" spans="1:12" ht="12.75">
      <c r="A62" s="18" t="s">
        <v>18</v>
      </c>
      <c r="B62" t="s">
        <v>291</v>
      </c>
      <c r="C62" s="113">
        <v>4</v>
      </c>
      <c r="D62" s="114">
        <v>11</v>
      </c>
      <c r="E62" s="115">
        <f t="shared" si="5"/>
        <v>15</v>
      </c>
      <c r="F62" s="88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98">
        <v>3439.95</v>
      </c>
      <c r="L62" t="s">
        <v>65</v>
      </c>
    </row>
    <row r="63" spans="1:12" ht="12.75">
      <c r="A63" s="48" t="s">
        <v>18</v>
      </c>
      <c r="B63" s="145" t="s">
        <v>171</v>
      </c>
      <c r="C63" s="113">
        <v>2</v>
      </c>
      <c r="D63" s="114">
        <v>1</v>
      </c>
      <c r="E63" s="115">
        <f t="shared" si="5"/>
        <v>3</v>
      </c>
      <c r="F63" s="88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98"/>
      <c r="L63" t="s">
        <v>65</v>
      </c>
    </row>
    <row r="64" spans="1:12" ht="12.75">
      <c r="A64" s="18" t="s">
        <v>18</v>
      </c>
      <c r="B64" s="37" t="s">
        <v>325</v>
      </c>
      <c r="C64" s="113">
        <v>2</v>
      </c>
      <c r="D64" s="114"/>
      <c r="E64" s="115">
        <f t="shared" si="5"/>
        <v>2</v>
      </c>
      <c r="F64" s="112">
        <v>2</v>
      </c>
      <c r="G64" s="35">
        <f>SUM(E64-F64)</f>
        <v>0</v>
      </c>
      <c r="H64" t="s">
        <v>43</v>
      </c>
      <c r="I64" s="18" t="s">
        <v>280</v>
      </c>
      <c r="J64" s="1" t="s">
        <v>184</v>
      </c>
      <c r="K64" s="98"/>
      <c r="L64" t="s">
        <v>65</v>
      </c>
    </row>
    <row r="65" spans="1:12" ht="12.75">
      <c r="A65" s="18" t="s">
        <v>18</v>
      </c>
      <c r="B65" t="s">
        <v>320</v>
      </c>
      <c r="C65" s="31"/>
      <c r="D65" s="50"/>
      <c r="E65" s="112">
        <f t="shared" si="5"/>
        <v>0</v>
      </c>
      <c r="F65" s="112"/>
      <c r="G65" s="35">
        <f>SUM(E65-F65)</f>
        <v>0</v>
      </c>
      <c r="H65" t="s">
        <v>43</v>
      </c>
      <c r="I65" s="147" t="s">
        <v>274</v>
      </c>
      <c r="J65" s="1" t="s">
        <v>321</v>
      </c>
      <c r="K65" s="98"/>
      <c r="L65" t="s">
        <v>65</v>
      </c>
    </row>
    <row r="66" spans="1:11" ht="12.75">
      <c r="A66" s="18"/>
      <c r="C66" s="115" t="s">
        <v>120</v>
      </c>
      <c r="D66" s="115" t="s">
        <v>120</v>
      </c>
      <c r="E66" s="115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175</v>
      </c>
      <c r="C67" s="113">
        <v>4</v>
      </c>
      <c r="D67" s="114"/>
      <c r="E67" s="115">
        <f>SUM(C67:D67)</f>
        <v>4</v>
      </c>
      <c r="F67" s="27">
        <v>4</v>
      </c>
      <c r="G67" s="35">
        <f>SUM(E67+E68+E69-F67)</f>
        <v>1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" customHeight="1">
      <c r="A68" s="18" t="s">
        <v>149</v>
      </c>
      <c r="B68" t="s">
        <v>176</v>
      </c>
      <c r="C68" s="113">
        <v>1</v>
      </c>
      <c r="D68" s="114"/>
      <c r="E68" s="115">
        <f>SUM(C68:D68)</f>
        <v>1</v>
      </c>
      <c r="F68" s="88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98">
        <v>526.88</v>
      </c>
      <c r="L68" t="s">
        <v>65</v>
      </c>
    </row>
    <row r="69" spans="1:12" ht="12" customHeight="1">
      <c r="A69" s="18" t="s">
        <v>57</v>
      </c>
      <c r="B69" t="s">
        <v>354</v>
      </c>
      <c r="C69" s="113"/>
      <c r="D69" s="114"/>
      <c r="E69" s="112">
        <f>SUM(C69:D69)</f>
        <v>0</v>
      </c>
      <c r="F69" s="88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98"/>
      <c r="L69" t="s">
        <v>65</v>
      </c>
    </row>
    <row r="70" spans="1:12" ht="12" customHeight="1">
      <c r="A70" s="18" t="s">
        <v>57</v>
      </c>
      <c r="B70" t="s">
        <v>168</v>
      </c>
      <c r="C70" s="116" t="s">
        <v>119</v>
      </c>
      <c r="D70" s="114" t="s">
        <v>119</v>
      </c>
      <c r="E70" s="115" t="s">
        <v>119</v>
      </c>
      <c r="F70" s="88" t="s">
        <v>218</v>
      </c>
      <c r="G70" s="35" t="s">
        <v>219</v>
      </c>
      <c r="H70" t="s">
        <v>43</v>
      </c>
      <c r="I70" s="18" t="s">
        <v>114</v>
      </c>
      <c r="J70" s="1" t="s">
        <v>150</v>
      </c>
      <c r="K70" s="98"/>
      <c r="L70" t="s">
        <v>65</v>
      </c>
    </row>
    <row r="71" spans="1:12" ht="12" customHeight="1">
      <c r="A71" s="18" t="s">
        <v>57</v>
      </c>
      <c r="B71" t="s">
        <v>169</v>
      </c>
      <c r="C71" s="116" t="s">
        <v>119</v>
      </c>
      <c r="D71" s="114" t="s">
        <v>119</v>
      </c>
      <c r="E71" s="115" t="s">
        <v>119</v>
      </c>
      <c r="F71" s="88" t="s">
        <v>218</v>
      </c>
      <c r="G71" s="35" t="s">
        <v>219</v>
      </c>
      <c r="H71" t="s">
        <v>43</v>
      </c>
      <c r="I71" s="18" t="s">
        <v>114</v>
      </c>
      <c r="J71" s="1" t="s">
        <v>151</v>
      </c>
      <c r="K71" s="98"/>
      <c r="L71" t="s">
        <v>65</v>
      </c>
    </row>
    <row r="72" spans="1:11" s="37" customFormat="1" ht="12" customHeight="1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3"/>
      <c r="K72" s="98" t="s">
        <v>120</v>
      </c>
    </row>
    <row r="73" spans="1:12" ht="12" customHeight="1">
      <c r="A73" s="18" t="s">
        <v>347</v>
      </c>
      <c r="B73" t="s">
        <v>348</v>
      </c>
      <c r="C73" s="113"/>
      <c r="D73" s="114"/>
      <c r="E73" s="115">
        <f>SUM(C73:D73)</f>
        <v>0</v>
      </c>
      <c r="F73" s="112"/>
      <c r="G73" s="35">
        <f>SUM(E73-F73)</f>
        <v>0</v>
      </c>
      <c r="H73" t="s">
        <v>43</v>
      </c>
      <c r="I73" s="18">
        <v>80031</v>
      </c>
      <c r="J73" s="1" t="s">
        <v>350</v>
      </c>
      <c r="K73" s="154">
        <v>7656.51</v>
      </c>
      <c r="L73" t="s">
        <v>65</v>
      </c>
    </row>
    <row r="74" spans="1:12" ht="12" customHeight="1">
      <c r="A74" s="18"/>
      <c r="C74" s="58">
        <f>SUM(C4:C73)</f>
        <v>179</v>
      </c>
      <c r="D74" s="58">
        <f>SUM(D4:D73)</f>
        <v>113</v>
      </c>
      <c r="E74" s="58">
        <f>SUM(E4:E73)</f>
        <v>292</v>
      </c>
      <c r="F74" s="58">
        <f>SUM(F4:F73)</f>
        <v>304</v>
      </c>
      <c r="G74" s="181">
        <f>SUM(G4+G5+G6+G7+G9+G14+G22+G23+G25+G30+G40+G41+G42+G43+G45+G47+G48+G49+G50+G52+G53+G55+G67+G73+G64+G65)</f>
        <v>-12</v>
      </c>
      <c r="H74"/>
      <c r="J74" s="25" t="s">
        <v>122</v>
      </c>
      <c r="K74" s="16">
        <f>SUM(K4:K73)</f>
        <v>410726.19999999995</v>
      </c>
      <c r="L74" t="s">
        <v>65</v>
      </c>
    </row>
    <row r="75" spans="1:10" ht="12" customHeight="1">
      <c r="A75" s="64">
        <v>40101</v>
      </c>
      <c r="B75" s="60" t="s">
        <v>688</v>
      </c>
      <c r="D75" s="1"/>
      <c r="E75" s="1"/>
      <c r="H75"/>
      <c r="J75" s="1"/>
    </row>
    <row r="76" spans="1:11" ht="12" customHeight="1">
      <c r="A76" s="195">
        <v>40073</v>
      </c>
      <c r="B76" s="61" t="s">
        <v>687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" customHeight="1">
      <c r="A77" s="182">
        <v>40189</v>
      </c>
      <c r="B77" s="62" t="s">
        <v>121</v>
      </c>
      <c r="D77" s="1"/>
      <c r="E77" s="1"/>
      <c r="F77" s="10" t="s">
        <v>45</v>
      </c>
      <c r="G77" s="144">
        <f>SUM(E4+E6+E9+E12+E13+E14+E15+E16+E17+E18+E19+E20+E23+E51+E55+E62+E63)</f>
        <v>139</v>
      </c>
      <c r="H77"/>
      <c r="I77" s="15"/>
      <c r="J77" s="10" t="s">
        <v>45</v>
      </c>
      <c r="K77" s="30">
        <f>SUM(K4+K6+K9+K12+K13+K14+K15+K16+K17+K18+K19+K20+K23+K51+K55+K62+K63)</f>
        <v>74985.75</v>
      </c>
      <c r="L77" t="s">
        <v>65</v>
      </c>
    </row>
    <row r="78" spans="2:12" ht="12" customHeight="1">
      <c r="B78" s="5" t="s">
        <v>44</v>
      </c>
      <c r="C78" s="4"/>
      <c r="D78" s="4"/>
      <c r="E78" s="1"/>
      <c r="F78" s="10" t="s">
        <v>46</v>
      </c>
      <c r="G78" s="18">
        <f>SUM(E21+E25+E28)</f>
        <v>14</v>
      </c>
      <c r="H78"/>
      <c r="I78" s="15"/>
      <c r="J78" s="10" t="s">
        <v>46</v>
      </c>
      <c r="K78" s="30">
        <f>SUM(K21+K25+K26+K27+K28)</f>
        <v>25765.98</v>
      </c>
      <c r="L78" t="s">
        <v>65</v>
      </c>
    </row>
    <row r="79" spans="2:12" ht="12" customHeight="1">
      <c r="B79" s="14"/>
      <c r="D79" s="1"/>
      <c r="E79" s="1"/>
      <c r="F79" s="10" t="s">
        <v>47</v>
      </c>
      <c r="G79" s="144">
        <f>SUM(E5+E7+E8+E10+E22+E30+E31+E32+E33+E34+E35+E40+E41+E42+E43+E44+E45+E46+E47+E48+E49+E50+E52+E53+E56+E57+E58+E59+E60+E61+E64+E67+E68+E73)</f>
        <v>139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309974.47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292</v>
      </c>
      <c r="H80"/>
      <c r="I80" s="16"/>
      <c r="J80" s="10" t="s">
        <v>50</v>
      </c>
      <c r="K80" s="9">
        <f>SUM(K77:K79)</f>
        <v>410726.19999999995</v>
      </c>
      <c r="L80" t="s">
        <v>65</v>
      </c>
    </row>
  </sheetData>
  <printOptions gridLines="1" horizontalCentered="1" verticalCentered="1"/>
  <pageMargins left="0.7874015748031497" right="0" top="0.51" bottom="0.19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C -  August 2009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2010-01-12T08:31:40Z</cp:lastPrinted>
  <dcterms:created xsi:type="dcterms:W3CDTF">2004-06-02T09:09:14Z</dcterms:created>
  <dcterms:modified xsi:type="dcterms:W3CDTF">2010-01-27T14:21:42Z</dcterms:modified>
  <cp:category/>
  <cp:version/>
  <cp:contentType/>
  <cp:contentStatus/>
</cp:coreProperties>
</file>